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520" windowHeight="9578" firstSheet="2" activeTab="2"/>
  </bookViews>
  <sheets>
    <sheet name="目次" sheetId="29" r:id="rId1"/>
    <sheet name="マネジメントストラクチャー" sheetId="30" r:id="rId2"/>
    <sheet name="一日は結構タイト" sheetId="34" r:id="rId3"/>
    <sheet name="作業が無い時" sheetId="35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H41" i="34" l="1"/>
  <c r="H42" i="34"/>
  <c r="H43" i="34"/>
  <c r="H44" i="34"/>
  <c r="H45" i="34"/>
  <c r="H46" i="34"/>
  <c r="H39" i="34" l="1"/>
  <c r="H40" i="34"/>
  <c r="H38" i="34"/>
  <c r="H47" i="34" l="1"/>
  <c r="K27" i="34"/>
  <c r="K25" i="34" l="1"/>
  <c r="K24" i="34"/>
  <c r="B25" i="34"/>
  <c r="B29" i="34" s="1"/>
  <c r="K11" i="34"/>
  <c r="K9" i="34"/>
  <c r="K8" i="34"/>
  <c r="K15" i="34" l="1"/>
  <c r="K31" i="34"/>
  <c r="E25" i="34"/>
  <c r="B28" i="34"/>
  <c r="G25" i="34"/>
  <c r="B9" i="34"/>
  <c r="B31" i="34" l="1"/>
  <c r="B38" i="34"/>
  <c r="B12" i="34"/>
  <c r="B33" i="34"/>
  <c r="E9" i="34"/>
  <c r="G9" i="34"/>
  <c r="B13" i="34"/>
  <c r="B40" i="34" s="1"/>
  <c r="P174" i="30"/>
  <c r="P167" i="30"/>
  <c r="E162" i="30"/>
  <c r="P160" i="30"/>
  <c r="P153" i="30"/>
  <c r="P146" i="30"/>
  <c r="E145" i="30"/>
  <c r="E144" i="30"/>
  <c r="E143" i="30"/>
  <c r="E142" i="30"/>
  <c r="E141" i="30"/>
  <c r="E140" i="30"/>
  <c r="P139" i="30"/>
  <c r="P132" i="30"/>
  <c r="P125" i="30"/>
  <c r="P118" i="30"/>
  <c r="F115" i="30"/>
  <c r="P111" i="30"/>
  <c r="F111" i="30"/>
  <c r="F119" i="30" s="1"/>
  <c r="D11" i="30" s="1"/>
  <c r="F107" i="30"/>
  <c r="P104" i="30"/>
  <c r="F103" i="30"/>
  <c r="F99" i="30"/>
  <c r="P97" i="30"/>
  <c r="F95" i="30"/>
  <c r="F91" i="30"/>
  <c r="P90" i="30"/>
  <c r="F87" i="30"/>
  <c r="P83" i="30"/>
  <c r="F83" i="30"/>
  <c r="F79" i="30"/>
  <c r="P76" i="30"/>
  <c r="F75" i="30"/>
  <c r="F71" i="30"/>
  <c r="P69" i="30"/>
  <c r="F67" i="30"/>
  <c r="F63" i="30"/>
  <c r="P62" i="30"/>
  <c r="F59" i="30"/>
  <c r="P55" i="30"/>
  <c r="K55" i="30"/>
  <c r="F55" i="30"/>
  <c r="F51" i="30"/>
  <c r="P48" i="30"/>
  <c r="K48" i="30"/>
  <c r="F47" i="30"/>
  <c r="F43" i="30"/>
  <c r="P41" i="30"/>
  <c r="K41" i="30"/>
  <c r="F39" i="30"/>
  <c r="F35" i="30"/>
  <c r="P34" i="30"/>
  <c r="K34" i="30"/>
  <c r="F31" i="30"/>
  <c r="O25" i="30"/>
  <c r="N25" i="30"/>
  <c r="I25" i="30"/>
  <c r="K22" i="30"/>
  <c r="N17" i="30"/>
  <c r="E14" i="30" s="1"/>
  <c r="I17" i="30"/>
  <c r="I18" i="30" s="1"/>
  <c r="N16" i="30"/>
  <c r="I16" i="30"/>
  <c r="J25" i="30" s="1"/>
  <c r="M22" i="30" s="1"/>
  <c r="I14" i="30"/>
  <c r="D12" i="30"/>
  <c r="B32" i="34" l="1"/>
  <c r="B42" i="34"/>
  <c r="K40" i="34" s="1"/>
  <c r="K43" i="34" s="1"/>
  <c r="B15" i="34"/>
  <c r="N18" i="30"/>
  <c r="G11" i="30"/>
  <c r="B39" i="34" l="1"/>
  <c r="B41" i="34" s="1"/>
  <c r="B17" i="34"/>
  <c r="B16" i="34"/>
  <c r="D9" i="30"/>
  <c r="C150" i="30"/>
  <c r="M11" i="30"/>
  <c r="P11" i="30" s="1"/>
  <c r="R11" i="30" s="1"/>
  <c r="E150" i="30" l="1"/>
  <c r="B154" i="30"/>
  <c r="D10" i="30"/>
  <c r="G9" i="30"/>
  <c r="N11" i="30" l="1"/>
  <c r="G7" i="30"/>
  <c r="N7" i="30" s="1"/>
  <c r="B158" i="30"/>
  <c r="E158" i="30" s="1"/>
  <c r="E154" i="30"/>
</calcChain>
</file>

<file path=xl/sharedStrings.xml><?xml version="1.0" encoding="utf-8"?>
<sst xmlns="http://schemas.openxmlformats.org/spreadsheetml/2006/main" count="1440" uniqueCount="376">
  <si>
    <t>見積</t>
    <rPh sb="0" eb="2">
      <t>ミツモリ</t>
    </rPh>
    <phoneticPr fontId="1"/>
  </si>
  <si>
    <t>前提として</t>
    <rPh sb="0" eb="2">
      <t>ゼンテイ</t>
    </rPh>
    <phoneticPr fontId="1"/>
  </si>
  <si>
    <t>事務処理</t>
    <rPh sb="0" eb="2">
      <t>ジム</t>
    </rPh>
    <rPh sb="2" eb="4">
      <t>ショリ</t>
    </rPh>
    <phoneticPr fontId="1"/>
  </si>
  <si>
    <t>会議</t>
    <rPh sb="0" eb="2">
      <t>カイギ</t>
    </rPh>
    <phoneticPr fontId="1"/>
  </si>
  <si>
    <t>ストアーコントロール</t>
    <phoneticPr fontId="1"/>
  </si>
  <si>
    <t>①</t>
    <phoneticPr fontId="1"/>
  </si>
  <si>
    <t>②</t>
    <phoneticPr fontId="1"/>
  </si>
  <si>
    <t>ベンリービジネスの相関図</t>
    <rPh sb="9" eb="12">
      <t>ソウカンズ</t>
    </rPh>
    <phoneticPr fontId="1"/>
  </si>
  <si>
    <t>③</t>
    <phoneticPr fontId="1"/>
  </si>
  <si>
    <t>ストアーコントロールの重要性</t>
    <rPh sb="11" eb="14">
      <t>ジュウヨウセイ</t>
    </rPh>
    <phoneticPr fontId="1"/>
  </si>
  <si>
    <t>④</t>
    <phoneticPr fontId="1"/>
  </si>
  <si>
    <t>2つの計算式から見ていく</t>
    <rPh sb="3" eb="6">
      <t>ケイサンシキ</t>
    </rPh>
    <rPh sb="8" eb="9">
      <t>ミ</t>
    </rPh>
    <phoneticPr fontId="1"/>
  </si>
  <si>
    <t>⑤</t>
    <phoneticPr fontId="1"/>
  </si>
  <si>
    <t>値決めが経営を左右する</t>
    <rPh sb="0" eb="1">
      <t>ネ</t>
    </rPh>
    <rPh sb="1" eb="2">
      <t>キ</t>
    </rPh>
    <rPh sb="4" eb="6">
      <t>ケイエイ</t>
    </rPh>
    <rPh sb="7" eb="9">
      <t>サユウ</t>
    </rPh>
    <phoneticPr fontId="1"/>
  </si>
  <si>
    <t>⑥</t>
    <phoneticPr fontId="1"/>
  </si>
  <si>
    <t>スタッフィングリーダーの重要性</t>
    <rPh sb="12" eb="15">
      <t>ジュウヨウセイ</t>
    </rPh>
    <phoneticPr fontId="1"/>
  </si>
  <si>
    <t>⑦</t>
    <phoneticPr fontId="1"/>
  </si>
  <si>
    <t>報告・連絡・相談</t>
    <rPh sb="0" eb="2">
      <t>ホウコク</t>
    </rPh>
    <rPh sb="3" eb="5">
      <t>レンラク</t>
    </rPh>
    <rPh sb="6" eb="8">
      <t>ソウダン</t>
    </rPh>
    <phoneticPr fontId="1"/>
  </si>
  <si>
    <t>⑧</t>
    <phoneticPr fontId="1"/>
  </si>
  <si>
    <t>役割を持たせる</t>
    <rPh sb="0" eb="2">
      <t>ヤクワリ</t>
    </rPh>
    <rPh sb="3" eb="4">
      <t>モ</t>
    </rPh>
    <phoneticPr fontId="1"/>
  </si>
  <si>
    <t>⑨</t>
    <phoneticPr fontId="1"/>
  </si>
  <si>
    <t>チームコンセンサス</t>
    <phoneticPr fontId="1"/>
  </si>
  <si>
    <t>ベンリービジネスの分解図</t>
    <rPh sb="9" eb="11">
      <t>ブンカイ</t>
    </rPh>
    <rPh sb="11" eb="12">
      <t>ズ</t>
    </rPh>
    <phoneticPr fontId="1"/>
  </si>
  <si>
    <t>マネジメントストラクチャー</t>
    <phoneticPr fontId="1"/>
  </si>
  <si>
    <t>※SLMと適正価格の研修が終わっていてほしい</t>
    <rPh sb="5" eb="7">
      <t>テキセイ</t>
    </rPh>
    <rPh sb="7" eb="9">
      <t>カカク</t>
    </rPh>
    <rPh sb="10" eb="12">
      <t>ケンシュウ</t>
    </rPh>
    <rPh sb="13" eb="14">
      <t>オ</t>
    </rPh>
    <phoneticPr fontId="1"/>
  </si>
  <si>
    <t>※</t>
    <phoneticPr fontId="1"/>
  </si>
  <si>
    <t>マネジメントストラクチャーができていれば</t>
    <phoneticPr fontId="1"/>
  </si>
  <si>
    <t>その解説から始める</t>
    <rPh sb="2" eb="4">
      <t>カイセツ</t>
    </rPh>
    <rPh sb="6" eb="7">
      <t>ハジ</t>
    </rPh>
    <phoneticPr fontId="1"/>
  </si>
  <si>
    <t>※</t>
    <phoneticPr fontId="1"/>
  </si>
  <si>
    <t>値入基準</t>
    <rPh sb="0" eb="2">
      <t>ネイレ</t>
    </rPh>
    <rPh sb="2" eb="4">
      <t>キジュン</t>
    </rPh>
    <phoneticPr fontId="1"/>
  </si>
  <si>
    <t>スタッフィングリーダー</t>
    <phoneticPr fontId="1"/>
  </si>
  <si>
    <t>バランス</t>
    <phoneticPr fontId="1"/>
  </si>
  <si>
    <t>※</t>
    <phoneticPr fontId="1"/>
  </si>
  <si>
    <t>※</t>
    <phoneticPr fontId="1"/>
  </si>
  <si>
    <t>稲森和夫</t>
    <rPh sb="0" eb="2">
      <t>イナモリ</t>
    </rPh>
    <rPh sb="2" eb="4">
      <t>カズオ</t>
    </rPh>
    <phoneticPr fontId="1"/>
  </si>
  <si>
    <t>粗利管理表説明</t>
    <rPh sb="0" eb="2">
      <t>アラリ</t>
    </rPh>
    <rPh sb="2" eb="4">
      <t>カンリ</t>
    </rPh>
    <rPh sb="4" eb="5">
      <t>ヒョウ</t>
    </rPh>
    <rPh sb="5" eb="7">
      <t>セツメイ</t>
    </rPh>
    <phoneticPr fontId="1"/>
  </si>
  <si>
    <t>※</t>
    <phoneticPr fontId="1"/>
  </si>
  <si>
    <t>デイリールーティング</t>
    <phoneticPr fontId="1"/>
  </si>
  <si>
    <t>※</t>
    <phoneticPr fontId="1"/>
  </si>
  <si>
    <t>PDCA</t>
    <phoneticPr fontId="1"/>
  </si>
  <si>
    <t>報・連・相のルール</t>
    <rPh sb="0" eb="1">
      <t>ホウ</t>
    </rPh>
    <rPh sb="2" eb="3">
      <t>レン</t>
    </rPh>
    <rPh sb="4" eb="5">
      <t>ソウ</t>
    </rPh>
    <phoneticPr fontId="1"/>
  </si>
  <si>
    <t>コラム</t>
    <phoneticPr fontId="1"/>
  </si>
  <si>
    <t>役割分担表</t>
    <rPh sb="0" eb="2">
      <t>ヤクワリ</t>
    </rPh>
    <rPh sb="2" eb="4">
      <t>ブンタン</t>
    </rPh>
    <rPh sb="4" eb="5">
      <t>ヒョウ</t>
    </rPh>
    <phoneticPr fontId="1"/>
  </si>
  <si>
    <t>ショートMT</t>
    <phoneticPr fontId="1"/>
  </si>
  <si>
    <t>⑩</t>
    <phoneticPr fontId="1"/>
  </si>
  <si>
    <t>管理でQSCを担保する</t>
    <rPh sb="0" eb="2">
      <t>カンリ</t>
    </rPh>
    <rPh sb="7" eb="9">
      <t>タンポ</t>
    </rPh>
    <phoneticPr fontId="1"/>
  </si>
  <si>
    <t>キャリアパスプラン</t>
    <phoneticPr fontId="1"/>
  </si>
  <si>
    <t>→</t>
    <phoneticPr fontId="1"/>
  </si>
  <si>
    <t>いつもみんな忘れてしまう。</t>
    <rPh sb="6" eb="7">
      <t>ワス</t>
    </rPh>
    <phoneticPr fontId="1"/>
  </si>
  <si>
    <t>技術研修中の暗記審査にしてはどうだろうか？</t>
    <rPh sb="0" eb="2">
      <t>ギジュツ</t>
    </rPh>
    <rPh sb="2" eb="5">
      <t>ケンシュウチュウ</t>
    </rPh>
    <rPh sb="6" eb="8">
      <t>アンキ</t>
    </rPh>
    <rPh sb="8" eb="10">
      <t>シンサ</t>
    </rPh>
    <phoneticPr fontId="1"/>
  </si>
  <si>
    <t>オリエン→用紙と動画配布→練習しておいてもらう</t>
    <rPh sb="5" eb="7">
      <t>ヨウシ</t>
    </rPh>
    <rPh sb="8" eb="10">
      <t>ドウガ</t>
    </rPh>
    <rPh sb="10" eb="12">
      <t>ハイフ</t>
    </rPh>
    <rPh sb="13" eb="15">
      <t>レンシュウ</t>
    </rPh>
    <phoneticPr fontId="1"/>
  </si>
  <si>
    <t>審査（台本の重要項目85点で合格）</t>
    <rPh sb="0" eb="2">
      <t>シンサ</t>
    </rPh>
    <rPh sb="3" eb="5">
      <t>ダイホン</t>
    </rPh>
    <rPh sb="6" eb="8">
      <t>ジュウヨウ</t>
    </rPh>
    <rPh sb="8" eb="10">
      <t>コウモク</t>
    </rPh>
    <rPh sb="12" eb="13">
      <t>テン</t>
    </rPh>
    <rPh sb="14" eb="16">
      <t>ゴウカク</t>
    </rPh>
    <phoneticPr fontId="1"/>
  </si>
  <si>
    <t>1日で覚えられる量をはるかに超えている</t>
    <rPh sb="1" eb="2">
      <t>ニチ</t>
    </rPh>
    <rPh sb="3" eb="4">
      <t>オボ</t>
    </rPh>
    <rPh sb="8" eb="9">
      <t>リョウ</t>
    </rPh>
    <rPh sb="14" eb="15">
      <t>コ</t>
    </rPh>
    <phoneticPr fontId="1"/>
  </si>
  <si>
    <t>キャリアパストレーニング</t>
    <phoneticPr fontId="1"/>
  </si>
  <si>
    <t>チームワーク研修へ戻してはどうだろうか</t>
    <rPh sb="6" eb="8">
      <t>ケンシュウ</t>
    </rPh>
    <rPh sb="9" eb="10">
      <t>モド</t>
    </rPh>
    <phoneticPr fontId="1"/>
  </si>
  <si>
    <t>労務費コントロール</t>
    <rPh sb="0" eb="3">
      <t>ロウムヒ</t>
    </rPh>
    <phoneticPr fontId="1"/>
  </si>
  <si>
    <t>※</t>
    <phoneticPr fontId="1"/>
  </si>
  <si>
    <t>個人出来高の把握</t>
    <rPh sb="0" eb="2">
      <t>コジン</t>
    </rPh>
    <rPh sb="2" eb="5">
      <t>デキダカ</t>
    </rPh>
    <rPh sb="6" eb="8">
      <t>ハアク</t>
    </rPh>
    <phoneticPr fontId="1"/>
  </si>
  <si>
    <t>⑪</t>
    <phoneticPr fontId="1"/>
  </si>
  <si>
    <t>リーダーシップレビュー</t>
    <phoneticPr fontId="1"/>
  </si>
  <si>
    <t>※１０か条審査はサイクル研修の日（〇〇時から〇〇時が受験可能時間、申請制にする）</t>
    <rPh sb="4" eb="5">
      <t>ジョウ</t>
    </rPh>
    <rPh sb="5" eb="7">
      <t>シンサ</t>
    </rPh>
    <rPh sb="12" eb="14">
      <t>ケンシュウ</t>
    </rPh>
    <rPh sb="15" eb="16">
      <t>ヒ</t>
    </rPh>
    <rPh sb="19" eb="20">
      <t>ジ</t>
    </rPh>
    <rPh sb="24" eb="25">
      <t>ジ</t>
    </rPh>
    <rPh sb="26" eb="28">
      <t>ジュケン</t>
    </rPh>
    <rPh sb="28" eb="30">
      <t>カノウ</t>
    </rPh>
    <rPh sb="30" eb="32">
      <t>ジカン</t>
    </rPh>
    <rPh sb="33" eb="35">
      <t>シンセイ</t>
    </rPh>
    <rPh sb="35" eb="36">
      <t>セイ</t>
    </rPh>
    <phoneticPr fontId="1"/>
  </si>
  <si>
    <t>→チームワーク研修の作り直し</t>
    <rPh sb="7" eb="9">
      <t>ケンシュウ</t>
    </rPh>
    <rPh sb="10" eb="11">
      <t>ツク</t>
    </rPh>
    <rPh sb="12" eb="13">
      <t>ナオ</t>
    </rPh>
    <phoneticPr fontId="1"/>
  </si>
  <si>
    <t>既存のストコンマニュアルについて</t>
    <rPh sb="0" eb="2">
      <t>キゾン</t>
    </rPh>
    <phoneticPr fontId="1"/>
  </si>
  <si>
    <t>スタッフィングとCS</t>
    <phoneticPr fontId="1"/>
  </si>
  <si>
    <t>！</t>
    <phoneticPr fontId="1"/>
  </si>
  <si>
    <t>定期的にアンケート形式で回答が得られないものか</t>
    <rPh sb="0" eb="2">
      <t>テイキ</t>
    </rPh>
    <rPh sb="2" eb="3">
      <t>テキ</t>
    </rPh>
    <rPh sb="9" eb="11">
      <t>ケイシキ</t>
    </rPh>
    <rPh sb="12" eb="14">
      <t>カイトウ</t>
    </rPh>
    <rPh sb="15" eb="16">
      <t>エ</t>
    </rPh>
    <phoneticPr fontId="1"/>
  </si>
  <si>
    <t>キャリアパスプラン</t>
    <phoneticPr fontId="1"/>
  </si>
  <si>
    <t>店長は合格者</t>
    <rPh sb="0" eb="2">
      <t>テンチョウ</t>
    </rPh>
    <rPh sb="3" eb="6">
      <t>ゴウカクシャ</t>
    </rPh>
    <phoneticPr fontId="1"/>
  </si>
  <si>
    <t>責任者は別口受講者</t>
    <rPh sb="0" eb="3">
      <t>セキニンシャ</t>
    </rPh>
    <rPh sb="4" eb="6">
      <t>ベツクチ</t>
    </rPh>
    <rPh sb="6" eb="9">
      <t>ジュコウシャ</t>
    </rPh>
    <phoneticPr fontId="1"/>
  </si>
  <si>
    <t>が前提となる</t>
    <rPh sb="1" eb="3">
      <t>ゼンテイ</t>
    </rPh>
    <phoneticPr fontId="1"/>
  </si>
  <si>
    <t>コラム実稼働率とスタッフィング</t>
    <rPh sb="3" eb="4">
      <t>ジツ</t>
    </rPh>
    <rPh sb="4" eb="6">
      <t>カドウ</t>
    </rPh>
    <rPh sb="6" eb="7">
      <t>リツ</t>
    </rPh>
    <phoneticPr fontId="1"/>
  </si>
  <si>
    <t>リクルートの６STEP</t>
    <phoneticPr fontId="1"/>
  </si>
  <si>
    <t>リクルートアクションカレンダー</t>
    <phoneticPr fontId="1"/>
  </si>
  <si>
    <t>チームワーク研修の組みなおし</t>
    <rPh sb="6" eb="8">
      <t>ケンシュウ</t>
    </rPh>
    <rPh sb="9" eb="10">
      <t>ク</t>
    </rPh>
    <phoneticPr fontId="1"/>
  </si>
  <si>
    <t>個人面談↔PR</t>
    <rPh sb="0" eb="2">
      <t>コジン</t>
    </rPh>
    <rPh sb="2" eb="4">
      <t>メンダン</t>
    </rPh>
    <phoneticPr fontId="1"/>
  </si>
  <si>
    <t>知同合一</t>
    <rPh sb="0" eb="1">
      <t>チ</t>
    </rPh>
    <rPh sb="1" eb="2">
      <t>ドウ</t>
    </rPh>
    <rPh sb="2" eb="4">
      <t>ゴウイツ</t>
    </rPh>
    <phoneticPr fontId="1"/>
  </si>
  <si>
    <t>導入テーマ</t>
    <rPh sb="0" eb="2">
      <t>ドウニュウ</t>
    </rPh>
    <phoneticPr fontId="1"/>
  </si>
  <si>
    <t>20190529版</t>
    <rPh sb="8" eb="9">
      <t>バン</t>
    </rPh>
    <phoneticPr fontId="8"/>
  </si>
  <si>
    <t>販売管理費</t>
    <rPh sb="0" eb="2">
      <t>ハンバイ</t>
    </rPh>
    <rPh sb="2" eb="5">
      <t>カンリヒ</t>
    </rPh>
    <phoneticPr fontId="8"/>
  </si>
  <si>
    <t>利益</t>
    <rPh sb="0" eb="2">
      <t>リエキ</t>
    </rPh>
    <phoneticPr fontId="8"/>
  </si>
  <si>
    <t>一人当り利益</t>
    <rPh sb="0" eb="2">
      <t>ヒトリ</t>
    </rPh>
    <rPh sb="2" eb="3">
      <t>ア</t>
    </rPh>
    <rPh sb="4" eb="6">
      <t>リエキ</t>
    </rPh>
    <phoneticPr fontId="8"/>
  </si>
  <si>
    <t>固定費</t>
    <rPh sb="0" eb="3">
      <t>コテイヒ</t>
    </rPh>
    <phoneticPr fontId="8"/>
  </si>
  <si>
    <t>売上原価</t>
    <rPh sb="0" eb="2">
      <t>ウリアゲ</t>
    </rPh>
    <rPh sb="2" eb="4">
      <t>ゲンカ</t>
    </rPh>
    <phoneticPr fontId="8"/>
  </si>
  <si>
    <t>経費</t>
    <rPh sb="0" eb="2">
      <t>ケイヒ</t>
    </rPh>
    <phoneticPr fontId="8"/>
  </si>
  <si>
    <t>原価率</t>
    <rPh sb="0" eb="2">
      <t>ゲンカ</t>
    </rPh>
    <rPh sb="2" eb="3">
      <t>リツ</t>
    </rPh>
    <phoneticPr fontId="8"/>
  </si>
  <si>
    <t>１６０H＝１名</t>
    <rPh sb="6" eb="7">
      <t>メイ</t>
    </rPh>
    <phoneticPr fontId="8"/>
  </si>
  <si>
    <t>（事務員含む）</t>
    <rPh sb="1" eb="4">
      <t>ジムイン</t>
    </rPh>
    <rPh sb="4" eb="5">
      <t>フク</t>
    </rPh>
    <phoneticPr fontId="8"/>
  </si>
  <si>
    <t>一人当り売上</t>
    <rPh sb="0" eb="2">
      <t>ヒトリ</t>
    </rPh>
    <rPh sb="2" eb="3">
      <t>ア</t>
    </rPh>
    <rPh sb="4" eb="6">
      <t>ウリアゲ</t>
    </rPh>
    <phoneticPr fontId="8"/>
  </si>
  <si>
    <t>一人当り経費</t>
    <rPh sb="0" eb="2">
      <t>ヒトリ</t>
    </rPh>
    <rPh sb="2" eb="3">
      <t>ア</t>
    </rPh>
    <rPh sb="4" eb="6">
      <t>ケイヒ</t>
    </rPh>
    <phoneticPr fontId="8"/>
  </si>
  <si>
    <t>目標売上/人</t>
    <rPh sb="0" eb="2">
      <t>モクヒョウ</t>
    </rPh>
    <rPh sb="2" eb="4">
      <t>ウリアゲ</t>
    </rPh>
    <rPh sb="5" eb="6">
      <t>ヒト</t>
    </rPh>
    <phoneticPr fontId="8"/>
  </si>
  <si>
    <t>差異</t>
    <rPh sb="0" eb="2">
      <t>サイ</t>
    </rPh>
    <phoneticPr fontId="8"/>
  </si>
  <si>
    <t>日割（２２）</t>
    <rPh sb="0" eb="2">
      <t>ヒワ</t>
    </rPh>
    <phoneticPr fontId="8"/>
  </si>
  <si>
    <t>粗利益</t>
    <rPh sb="0" eb="3">
      <t>アラリエキ</t>
    </rPh>
    <phoneticPr fontId="8"/>
  </si>
  <si>
    <t>売上</t>
  </si>
  <si>
    <t>人数</t>
    <rPh sb="0" eb="2">
      <t>ニンズウ</t>
    </rPh>
    <phoneticPr fontId="8"/>
  </si>
  <si>
    <t>名</t>
    <rPh sb="0" eb="1">
      <t>メイ</t>
    </rPh>
    <phoneticPr fontId="8"/>
  </si>
  <si>
    <t>粗利率</t>
    <rPh sb="0" eb="1">
      <t>アラ</t>
    </rPh>
    <rPh sb="1" eb="3">
      <t>リリツ</t>
    </rPh>
    <phoneticPr fontId="8"/>
  </si>
  <si>
    <t>客単価</t>
  </si>
  <si>
    <t>客数合計</t>
    <phoneticPr fontId="8"/>
  </si>
  <si>
    <t>セル色の意味</t>
    <rPh sb="2" eb="3">
      <t>イロ</t>
    </rPh>
    <rPh sb="4" eb="6">
      <t>イミ</t>
    </rPh>
    <phoneticPr fontId="8"/>
  </si>
  <si>
    <t>手入力</t>
    <rPh sb="0" eb="1">
      <t>テ</t>
    </rPh>
    <rPh sb="1" eb="3">
      <t>ニュウリョク</t>
    </rPh>
    <phoneticPr fontId="8"/>
  </si>
  <si>
    <t>リピート客数</t>
  </si>
  <si>
    <t>新規客数</t>
  </si>
  <si>
    <t>自動計算</t>
    <rPh sb="0" eb="2">
      <t>ジドウ</t>
    </rPh>
    <rPh sb="2" eb="4">
      <t>ケイサン</t>
    </rPh>
    <phoneticPr fontId="8"/>
  </si>
  <si>
    <t>リピート売上</t>
    <rPh sb="4" eb="6">
      <t>ウリアゲ</t>
    </rPh>
    <phoneticPr fontId="8"/>
  </si>
  <si>
    <t>新規売上</t>
    <rPh sb="0" eb="2">
      <t>シンキ</t>
    </rPh>
    <rPh sb="2" eb="4">
      <t>ウリアゲ</t>
    </rPh>
    <phoneticPr fontId="8"/>
  </si>
  <si>
    <t>リピート客単価</t>
    <rPh sb="4" eb="5">
      <t>キャク</t>
    </rPh>
    <rPh sb="5" eb="7">
      <t>タンカ</t>
    </rPh>
    <phoneticPr fontId="8"/>
  </si>
  <si>
    <t>新規客単価</t>
    <rPh sb="0" eb="2">
      <t>シンキ</t>
    </rPh>
    <rPh sb="2" eb="3">
      <t>キャク</t>
    </rPh>
    <rPh sb="3" eb="5">
      <t>タンカ</t>
    </rPh>
    <phoneticPr fontId="8"/>
  </si>
  <si>
    <t>問合せ数</t>
  </si>
  <si>
    <t>受注率</t>
  </si>
  <si>
    <t>リピート問合せ</t>
    <rPh sb="4" eb="5">
      <t>トイ</t>
    </rPh>
    <rPh sb="5" eb="6">
      <t>アワ</t>
    </rPh>
    <phoneticPr fontId="8"/>
  </si>
  <si>
    <t>新規問合せ</t>
    <rPh sb="0" eb="2">
      <t>シンキ</t>
    </rPh>
    <rPh sb="2" eb="3">
      <t>トイ</t>
    </rPh>
    <rPh sb="3" eb="4">
      <t>アワ</t>
    </rPh>
    <phoneticPr fontId="8"/>
  </si>
  <si>
    <t>作業</t>
    <rPh sb="0" eb="2">
      <t>サギョウ</t>
    </rPh>
    <phoneticPr fontId="8"/>
  </si>
  <si>
    <t>大分類</t>
  </si>
  <si>
    <t>小分類</t>
  </si>
  <si>
    <t>項目</t>
  </si>
  <si>
    <t>合計</t>
  </si>
  <si>
    <t>Av</t>
  </si>
  <si>
    <t>媒体</t>
  </si>
  <si>
    <t>作業大分類</t>
    <rPh sb="0" eb="2">
      <t>サギョウ</t>
    </rPh>
    <phoneticPr fontId="8"/>
  </si>
  <si>
    <t>客単価</t>
    <rPh sb="0" eb="1">
      <t>キャク</t>
    </rPh>
    <rPh sb="1" eb="3">
      <t>タンカ</t>
    </rPh>
    <phoneticPr fontId="8"/>
  </si>
  <si>
    <t>媒体客単価</t>
    <rPh sb="0" eb="2">
      <t>バイタイ</t>
    </rPh>
    <rPh sb="2" eb="5">
      <t>キャクタンカ</t>
    </rPh>
    <phoneticPr fontId="8"/>
  </si>
  <si>
    <t>クリーニング </t>
  </si>
  <si>
    <t>ハウスクリーニング </t>
  </si>
  <si>
    <t>作業件数</t>
  </si>
  <si>
    <t>リピート</t>
  </si>
  <si>
    <t>比率</t>
  </si>
  <si>
    <t>クリーニング </t>
    <phoneticPr fontId="8"/>
  </si>
  <si>
    <t>チラシ</t>
  </si>
  <si>
    <t>作業金額</t>
  </si>
  <si>
    <t>受注数(客数)</t>
  </si>
  <si>
    <t>現金</t>
  </si>
  <si>
    <t>---.-%</t>
  </si>
  <si>
    <t>作業人数</t>
  </si>
  <si>
    <t>失注数</t>
  </si>
  <si>
    <t>売掛金</t>
  </si>
  <si>
    <t>粗利高</t>
    <rPh sb="0" eb="2">
      <t>アラリ</t>
    </rPh>
    <rPh sb="2" eb="3">
      <t>ダカ</t>
    </rPh>
    <phoneticPr fontId="8"/>
  </si>
  <si>
    <t>作業時間</t>
  </si>
  <si>
    <t>保留数</t>
  </si>
  <si>
    <t>カーペット </t>
  </si>
  <si>
    <t>見積り数</t>
  </si>
  <si>
    <t>経費</t>
  </si>
  <si>
    <t>人件費</t>
  </si>
  <si>
    <t>受注予定金額</t>
  </si>
  <si>
    <t>販促費</t>
  </si>
  <si>
    <t>経費合計</t>
  </si>
  <si>
    <t>DM</t>
  </si>
  <si>
    <t>ホームページ</t>
  </si>
  <si>
    <t>フロア </t>
  </si>
  <si>
    <t>固定費</t>
  </si>
  <si>
    <t>変動費</t>
  </si>
  <si>
    <t>利益</t>
  </si>
  <si>
    <t>自店配布</t>
  </si>
  <si>
    <t>洗濯槽クリーニング </t>
  </si>
  <si>
    <t>PS</t>
  </si>
  <si>
    <t>ハンドビル</t>
  </si>
  <si>
    <t>業者</t>
  </si>
  <si>
    <t>プロミス</t>
  </si>
  <si>
    <t>タウンページ</t>
  </si>
  <si>
    <t>折込</t>
  </si>
  <si>
    <t>ファニチャ </t>
  </si>
  <si>
    <t>不用品処分 </t>
  </si>
  <si>
    <t>配布合計</t>
  </si>
  <si>
    <t>ファニチャ </t>
    <phoneticPr fontId="8"/>
  </si>
  <si>
    <t>チラシ反響</t>
  </si>
  <si>
    <t>-</t>
  </si>
  <si>
    <t>家具移動 </t>
  </si>
  <si>
    <t>客数合計</t>
  </si>
  <si>
    <t>※電話掛</t>
    <rPh sb="1" eb="3">
      <t>デンワ</t>
    </rPh>
    <rPh sb="3" eb="4">
      <t>カケ</t>
    </rPh>
    <phoneticPr fontId="8"/>
  </si>
  <si>
    <t>来店</t>
  </si>
  <si>
    <t>引越し・運搬 </t>
  </si>
  <si>
    <t>作業件数割合</t>
  </si>
  <si>
    <t>総顧客数</t>
  </si>
  <si>
    <t>リピート率</t>
  </si>
  <si>
    <t>一般作業 </t>
  </si>
  <si>
    <t>草刈 </t>
  </si>
  <si>
    <t>損益分岐点</t>
  </si>
  <si>
    <t>レシート広告</t>
  </si>
  <si>
    <t>枝きり </t>
  </si>
  <si>
    <t>新聞折込</t>
  </si>
  <si>
    <t>各種代行 </t>
  </si>
  <si>
    <t>害虫駆除 </t>
  </si>
  <si>
    <t>雑誌折込</t>
  </si>
  <si>
    <t>エアコン </t>
  </si>
  <si>
    <t>エアコンクリーニング </t>
  </si>
  <si>
    <t>エアコン取付 </t>
  </si>
  <si>
    <t>雑誌掲載</t>
  </si>
  <si>
    <t>エアコン取外し </t>
  </si>
  <si>
    <t>水廻り </t>
  </si>
  <si>
    <t>詰り抜き </t>
  </si>
  <si>
    <t>紹介</t>
  </si>
  <si>
    <t>水廻りその他 </t>
  </si>
  <si>
    <t>お客様紹介チケット</t>
  </si>
  <si>
    <t>ハウスメンテナンス </t>
  </si>
  <si>
    <t>営繕作業 </t>
  </si>
  <si>
    <t>ハウスリフォーム </t>
  </si>
  <si>
    <t>お試しチケット</t>
  </si>
  <si>
    <t>リペア </t>
  </si>
  <si>
    <t>その他 </t>
  </si>
  <si>
    <t>その他サービス </t>
  </si>
  <si>
    <t>OS課</t>
  </si>
  <si>
    <t>寒冷地サービス </t>
  </si>
  <si>
    <t>他店応援 </t>
  </si>
  <si>
    <t>104電話案内</t>
  </si>
  <si>
    <t>その他</t>
  </si>
  <si>
    <t>看板</t>
  </si>
  <si>
    <t>ⅰタウンページ</t>
  </si>
  <si>
    <t>体制</t>
    <rPh sb="0" eb="2">
      <t>タイセイ</t>
    </rPh>
    <phoneticPr fontId="8"/>
  </si>
  <si>
    <t>マインド</t>
    <phoneticPr fontId="8"/>
  </si>
  <si>
    <t>パフォーマンス</t>
    <phoneticPr fontId="8"/>
  </si>
  <si>
    <t>リクルート</t>
    <phoneticPr fontId="8"/>
  </si>
  <si>
    <t>ランク</t>
    <phoneticPr fontId="8"/>
  </si>
  <si>
    <t>貢献金額</t>
    <rPh sb="0" eb="2">
      <t>コウケン</t>
    </rPh>
    <rPh sb="2" eb="4">
      <t>キンガク</t>
    </rPh>
    <phoneticPr fontId="8"/>
  </si>
  <si>
    <t>小計</t>
    <rPh sb="0" eb="2">
      <t>ショウケイ</t>
    </rPh>
    <phoneticPr fontId="8"/>
  </si>
  <si>
    <t>採用数</t>
    <rPh sb="0" eb="3">
      <t>サイヨウスウ</t>
    </rPh>
    <phoneticPr fontId="8"/>
  </si>
  <si>
    <t>離職数</t>
    <rPh sb="0" eb="2">
      <t>リショク</t>
    </rPh>
    <rPh sb="2" eb="3">
      <t>スウ</t>
    </rPh>
    <phoneticPr fontId="8"/>
  </si>
  <si>
    <t>離職率</t>
    <rPh sb="0" eb="3">
      <t>リショクリツ</t>
    </rPh>
    <phoneticPr fontId="8"/>
  </si>
  <si>
    <t>A</t>
    <phoneticPr fontId="8"/>
  </si>
  <si>
    <t>Ｂ</t>
    <phoneticPr fontId="8"/>
  </si>
  <si>
    <t>C</t>
    <phoneticPr fontId="8"/>
  </si>
  <si>
    <t>会議・ミーティング</t>
    <rPh sb="0" eb="2">
      <t>カイギ</t>
    </rPh>
    <phoneticPr fontId="8"/>
  </si>
  <si>
    <t>T</t>
    <phoneticPr fontId="8"/>
  </si>
  <si>
    <t>店舗Ｍ</t>
    <rPh sb="0" eb="2">
      <t>テンポ</t>
    </rPh>
    <phoneticPr fontId="8"/>
  </si>
  <si>
    <t>対策数</t>
    <rPh sb="0" eb="2">
      <t>タイサク</t>
    </rPh>
    <rPh sb="2" eb="3">
      <t>スウ</t>
    </rPh>
    <phoneticPr fontId="8"/>
  </si>
  <si>
    <t>実行度</t>
    <rPh sb="0" eb="2">
      <t>ジッコウ</t>
    </rPh>
    <rPh sb="2" eb="3">
      <t>ド</t>
    </rPh>
    <phoneticPr fontId="8"/>
  </si>
  <si>
    <t>事務</t>
    <rPh sb="0" eb="2">
      <t>ジム</t>
    </rPh>
    <phoneticPr fontId="8"/>
  </si>
  <si>
    <t>総パフォーマンス</t>
    <rPh sb="0" eb="1">
      <t>ソウ</t>
    </rPh>
    <phoneticPr fontId="8"/>
  </si>
  <si>
    <t>ＭＧＲＭ</t>
    <phoneticPr fontId="8"/>
  </si>
  <si>
    <t>オープンチラシ</t>
  </si>
  <si>
    <t>ＬS</t>
    <phoneticPr fontId="8"/>
  </si>
  <si>
    <t>売上</t>
    <rPh sb="0" eb="2">
      <t>ウリアゲ</t>
    </rPh>
    <phoneticPr fontId="8"/>
  </si>
  <si>
    <t>LS</t>
    <phoneticPr fontId="8"/>
  </si>
  <si>
    <t>本社Ｍ</t>
    <rPh sb="0" eb="2">
      <t>ホンシャ</t>
    </rPh>
    <phoneticPr fontId="8"/>
  </si>
  <si>
    <t>人件費率</t>
    <rPh sb="0" eb="3">
      <t>ジンケンヒ</t>
    </rPh>
    <rPh sb="3" eb="4">
      <t>リツ</t>
    </rPh>
    <phoneticPr fontId="8"/>
  </si>
  <si>
    <t>目標達成度</t>
    <rPh sb="0" eb="2">
      <t>モクヒョウ</t>
    </rPh>
    <rPh sb="2" eb="4">
      <t>タッセイ</t>
    </rPh>
    <rPh sb="4" eb="5">
      <t>ド</t>
    </rPh>
    <phoneticPr fontId="8"/>
  </si>
  <si>
    <t>人件費</t>
    <rPh sb="0" eb="3">
      <t>ジンケンヒ</t>
    </rPh>
    <phoneticPr fontId="8"/>
  </si>
  <si>
    <t>目標売上</t>
    <rPh sb="0" eb="2">
      <t>モクヒョウ</t>
    </rPh>
    <rPh sb="2" eb="4">
      <t>ウリアゲ</t>
    </rPh>
    <phoneticPr fontId="8"/>
  </si>
  <si>
    <t>実績</t>
    <rPh sb="0" eb="2">
      <t>ジッセキ</t>
    </rPh>
    <phoneticPr fontId="8"/>
  </si>
  <si>
    <t>達成率</t>
    <rPh sb="0" eb="3">
      <t>タッセイリツ</t>
    </rPh>
    <phoneticPr fontId="8"/>
  </si>
  <si>
    <t>ポスティングみまもり隊</t>
  </si>
  <si>
    <t>販促比率</t>
    <rPh sb="0" eb="2">
      <t>ハンソク</t>
    </rPh>
    <rPh sb="2" eb="4">
      <t>ヒリツ</t>
    </rPh>
    <phoneticPr fontId="8"/>
  </si>
  <si>
    <t>販促費</t>
    <rPh sb="0" eb="2">
      <t>ハンソク</t>
    </rPh>
    <rPh sb="2" eb="3">
      <t>ヒ</t>
    </rPh>
    <phoneticPr fontId="8"/>
  </si>
  <si>
    <t>再販活動</t>
    <rPh sb="0" eb="2">
      <t>サイハン</t>
    </rPh>
    <rPh sb="2" eb="4">
      <t>カツドウ</t>
    </rPh>
    <phoneticPr fontId="8"/>
  </si>
  <si>
    <t>客数</t>
    <rPh sb="0" eb="2">
      <t>キャクスウ</t>
    </rPh>
    <phoneticPr fontId="8"/>
  </si>
  <si>
    <t>プロミス提案数</t>
    <rPh sb="4" eb="6">
      <t>テイアン</t>
    </rPh>
    <rPh sb="6" eb="7">
      <t>スウ</t>
    </rPh>
    <phoneticPr fontId="8"/>
  </si>
  <si>
    <t>タイアップ</t>
  </si>
  <si>
    <t>社内A</t>
  </si>
  <si>
    <t>マネジメント分割</t>
    <rPh sb="6" eb="8">
      <t>ブンカツ</t>
    </rPh>
    <phoneticPr fontId="8"/>
  </si>
  <si>
    <t>チームワーク</t>
    <phoneticPr fontId="8"/>
  </si>
  <si>
    <t>氏名</t>
    <rPh sb="0" eb="2">
      <t>シメイ</t>
    </rPh>
    <phoneticPr fontId="8"/>
  </si>
  <si>
    <t>販促ｏｒ育成</t>
    <rPh sb="0" eb="2">
      <t>ハンソク</t>
    </rPh>
    <rPh sb="4" eb="6">
      <t>イクセイ</t>
    </rPh>
    <phoneticPr fontId="8"/>
  </si>
  <si>
    <t>割合</t>
    <rPh sb="0" eb="2">
      <t>ワリアイ</t>
    </rPh>
    <phoneticPr fontId="8"/>
  </si>
  <si>
    <t>飲食会</t>
    <rPh sb="0" eb="2">
      <t>インショク</t>
    </rPh>
    <rPh sb="2" eb="3">
      <t>カイ</t>
    </rPh>
    <phoneticPr fontId="8"/>
  </si>
  <si>
    <t>参加率</t>
    <rPh sb="0" eb="3">
      <t>サンカリツ</t>
    </rPh>
    <phoneticPr fontId="8"/>
  </si>
  <si>
    <t>レクレーション</t>
    <phoneticPr fontId="8"/>
  </si>
  <si>
    <t>カテゴリー</t>
    <phoneticPr fontId="8"/>
  </si>
  <si>
    <t>屋根</t>
    <rPh sb="0" eb="2">
      <t>ヤネ</t>
    </rPh>
    <phoneticPr fontId="8"/>
  </si>
  <si>
    <t>外壁造作</t>
    <rPh sb="0" eb="2">
      <t>ガイヘキ</t>
    </rPh>
    <rPh sb="2" eb="4">
      <t>ゾウサク</t>
    </rPh>
    <phoneticPr fontId="8"/>
  </si>
  <si>
    <t>造作大工</t>
    <rPh sb="0" eb="2">
      <t>ゾウサク</t>
    </rPh>
    <rPh sb="2" eb="4">
      <t>ダイク</t>
    </rPh>
    <phoneticPr fontId="8"/>
  </si>
  <si>
    <t>建築板金</t>
    <rPh sb="0" eb="2">
      <t>ケンチク</t>
    </rPh>
    <rPh sb="2" eb="4">
      <t>バンキン</t>
    </rPh>
    <phoneticPr fontId="8"/>
  </si>
  <si>
    <t>クロス</t>
    <phoneticPr fontId="8"/>
  </si>
  <si>
    <t>ＣＦ</t>
    <phoneticPr fontId="8"/>
  </si>
  <si>
    <t>畳</t>
    <rPh sb="0" eb="1">
      <t>タタミ</t>
    </rPh>
    <phoneticPr fontId="8"/>
  </si>
  <si>
    <t>じゅうたん</t>
    <phoneticPr fontId="8"/>
  </si>
  <si>
    <t>合計</t>
    <rPh sb="0" eb="2">
      <t>ゴウケイ</t>
    </rPh>
    <phoneticPr fontId="8"/>
  </si>
  <si>
    <t>カーテン</t>
    <phoneticPr fontId="8"/>
  </si>
  <si>
    <t>電気</t>
    <rPh sb="0" eb="2">
      <t>デンキ</t>
    </rPh>
    <phoneticPr fontId="8"/>
  </si>
  <si>
    <t>設備機器</t>
    <rPh sb="0" eb="2">
      <t>セツビ</t>
    </rPh>
    <rPh sb="2" eb="4">
      <t>キキ</t>
    </rPh>
    <phoneticPr fontId="8"/>
  </si>
  <si>
    <t>販売促進費内訳</t>
    <rPh sb="0" eb="2">
      <t>ハンバイ</t>
    </rPh>
    <rPh sb="2" eb="4">
      <t>ソクシン</t>
    </rPh>
    <rPh sb="4" eb="5">
      <t>ヒ</t>
    </rPh>
    <rPh sb="5" eb="7">
      <t>ウチワケ</t>
    </rPh>
    <phoneticPr fontId="8"/>
  </si>
  <si>
    <t>水道</t>
    <rPh sb="0" eb="2">
      <t>スイドウ</t>
    </rPh>
    <phoneticPr fontId="8"/>
  </si>
  <si>
    <t>内容</t>
    <rPh sb="0" eb="2">
      <t>ナイヨウ</t>
    </rPh>
    <phoneticPr fontId="8"/>
  </si>
  <si>
    <t>数量</t>
    <rPh sb="0" eb="2">
      <t>スウリョウ</t>
    </rPh>
    <phoneticPr fontId="8"/>
  </si>
  <si>
    <t>費用</t>
    <rPh sb="0" eb="2">
      <t>ヒヨウ</t>
    </rPh>
    <phoneticPr fontId="8"/>
  </si>
  <si>
    <t>問合</t>
    <rPh sb="0" eb="2">
      <t>トイアワ</t>
    </rPh>
    <phoneticPr fontId="8"/>
  </si>
  <si>
    <t>左官</t>
    <rPh sb="0" eb="2">
      <t>サカン</t>
    </rPh>
    <phoneticPr fontId="8"/>
  </si>
  <si>
    <t>塗装</t>
    <rPh sb="0" eb="2">
      <t>トソウ</t>
    </rPh>
    <phoneticPr fontId="8"/>
  </si>
  <si>
    <t>足場</t>
    <rPh sb="0" eb="2">
      <t>アシバ</t>
    </rPh>
    <phoneticPr fontId="8"/>
  </si>
  <si>
    <t>解体</t>
    <rPh sb="0" eb="2">
      <t>カイタイ</t>
    </rPh>
    <phoneticPr fontId="8"/>
  </si>
  <si>
    <t>社内B</t>
  </si>
  <si>
    <t>シロアリ</t>
    <phoneticPr fontId="8"/>
  </si>
  <si>
    <t>害獣</t>
    <rPh sb="0" eb="2">
      <t>ガイジュウ</t>
    </rPh>
    <phoneticPr fontId="8"/>
  </si>
  <si>
    <t>一般処分</t>
    <rPh sb="0" eb="2">
      <t>イッパン</t>
    </rPh>
    <rPh sb="2" eb="4">
      <t>ショブン</t>
    </rPh>
    <phoneticPr fontId="8"/>
  </si>
  <si>
    <t>社内C</t>
  </si>
  <si>
    <t>経営資源相関図</t>
    <rPh sb="0" eb="2">
      <t>ケイエイ</t>
    </rPh>
    <rPh sb="2" eb="4">
      <t>シゲン</t>
    </rPh>
    <rPh sb="4" eb="7">
      <t>ソウカンズ</t>
    </rPh>
    <phoneticPr fontId="1"/>
  </si>
  <si>
    <t>作成</t>
    <rPh sb="0" eb="2">
      <t>サクセイ</t>
    </rPh>
    <phoneticPr fontId="1"/>
  </si>
  <si>
    <t>買い物</t>
    <rPh sb="0" eb="1">
      <t>カ</t>
    </rPh>
    <rPh sb="2" eb="3">
      <t>モノ</t>
    </rPh>
    <phoneticPr fontId="1"/>
  </si>
  <si>
    <t>掃除</t>
    <rPh sb="0" eb="2">
      <t>ソウジ</t>
    </rPh>
    <phoneticPr fontId="1"/>
  </si>
  <si>
    <t>発注</t>
    <rPh sb="0" eb="2">
      <t>ハッチュウ</t>
    </rPh>
    <phoneticPr fontId="1"/>
  </si>
  <si>
    <t>電話応対</t>
    <rPh sb="0" eb="2">
      <t>デンワ</t>
    </rPh>
    <rPh sb="2" eb="4">
      <t>オウタイ</t>
    </rPh>
    <phoneticPr fontId="1"/>
  </si>
  <si>
    <t>作業時間（M)</t>
    <rPh sb="0" eb="2">
      <t>サギョウ</t>
    </rPh>
    <rPh sb="2" eb="4">
      <t>ジカン</t>
    </rPh>
    <phoneticPr fontId="1"/>
  </si>
  <si>
    <t>一日作業時間（M)</t>
    <rPh sb="0" eb="2">
      <t>イチニチ</t>
    </rPh>
    <rPh sb="2" eb="4">
      <t>サギョウ</t>
    </rPh>
    <rPh sb="4" eb="6">
      <t>ジカン</t>
    </rPh>
    <phoneticPr fontId="1"/>
  </si>
  <si>
    <t>一日件数（件）</t>
    <rPh sb="0" eb="2">
      <t>イチニチ</t>
    </rPh>
    <rPh sb="2" eb="4">
      <t>ケンスウ</t>
    </rPh>
    <rPh sb="5" eb="6">
      <t>ケン</t>
    </rPh>
    <phoneticPr fontId="1"/>
  </si>
  <si>
    <t>設定時間粗利（円／H)）</t>
    <rPh sb="0" eb="2">
      <t>セッテイ</t>
    </rPh>
    <rPh sb="2" eb="4">
      <t>ジカン</t>
    </rPh>
    <rPh sb="4" eb="6">
      <t>アラリ</t>
    </rPh>
    <rPh sb="7" eb="8">
      <t>エン</t>
    </rPh>
    <phoneticPr fontId="1"/>
  </si>
  <si>
    <t>月出勤日数</t>
    <rPh sb="0" eb="1">
      <t>ツキ</t>
    </rPh>
    <rPh sb="1" eb="3">
      <t>シュッキン</t>
    </rPh>
    <rPh sb="3" eb="5">
      <t>ニッスウ</t>
    </rPh>
    <phoneticPr fontId="1"/>
  </si>
  <si>
    <t>準生産性時間A</t>
    <rPh sb="0" eb="1">
      <t>ジュン</t>
    </rPh>
    <rPh sb="1" eb="4">
      <t>セイサンセイ</t>
    </rPh>
    <rPh sb="4" eb="6">
      <t>ジカン</t>
    </rPh>
    <phoneticPr fontId="1"/>
  </si>
  <si>
    <t>現調</t>
    <rPh sb="0" eb="2">
      <t>ゲンチョウ</t>
    </rPh>
    <phoneticPr fontId="1"/>
  </si>
  <si>
    <t>打合</t>
    <rPh sb="0" eb="2">
      <t>ウチア</t>
    </rPh>
    <phoneticPr fontId="1"/>
  </si>
  <si>
    <t>設定</t>
    <rPh sb="0" eb="2">
      <t>セッテイ</t>
    </rPh>
    <phoneticPr fontId="1"/>
  </si>
  <si>
    <t>TOTAL（M)</t>
    <phoneticPr fontId="1"/>
  </si>
  <si>
    <t>準生産性時間B</t>
    <rPh sb="0" eb="1">
      <t>ジュン</t>
    </rPh>
    <rPh sb="1" eb="4">
      <t>セイサンセイ</t>
    </rPh>
    <rPh sb="4" eb="6">
      <t>ジカン</t>
    </rPh>
    <phoneticPr fontId="1"/>
  </si>
  <si>
    <t>（作業時間に対して）</t>
    <rPh sb="1" eb="3">
      <t>サギョウ</t>
    </rPh>
    <rPh sb="3" eb="5">
      <t>ジカン</t>
    </rPh>
    <rPh sb="6" eb="7">
      <t>タイ</t>
    </rPh>
    <phoneticPr fontId="1"/>
  </si>
  <si>
    <t>非生産性時間DAY</t>
    <rPh sb="0" eb="1">
      <t>ヒ</t>
    </rPh>
    <rPh sb="1" eb="4">
      <t>セイサンセイ</t>
    </rPh>
    <rPh sb="4" eb="6">
      <t>ジカン</t>
    </rPh>
    <phoneticPr fontId="1"/>
  </si>
  <si>
    <t>／件当たり</t>
    <rPh sb="1" eb="2">
      <t>ケン</t>
    </rPh>
    <rPh sb="2" eb="3">
      <t>ア</t>
    </rPh>
    <phoneticPr fontId="1"/>
  </si>
  <si>
    <t>一日当たり</t>
    <rPh sb="0" eb="2">
      <t>イチニチ</t>
    </rPh>
    <rPh sb="2" eb="3">
      <t>ア</t>
    </rPh>
    <phoneticPr fontId="1"/>
  </si>
  <si>
    <t>準備・片付け（M)</t>
    <rPh sb="0" eb="2">
      <t>ジュンビ</t>
    </rPh>
    <rPh sb="3" eb="5">
      <t>カタヅ</t>
    </rPh>
    <phoneticPr fontId="1"/>
  </si>
  <si>
    <t>移動（M)</t>
    <rPh sb="0" eb="2">
      <t>イドウ</t>
    </rPh>
    <phoneticPr fontId="1"/>
  </si>
  <si>
    <t>朝礼・終礼（M)</t>
    <rPh sb="0" eb="2">
      <t>チョウレイ</t>
    </rPh>
    <rPh sb="3" eb="5">
      <t>シュウレイ</t>
    </rPh>
    <phoneticPr fontId="1"/>
  </si>
  <si>
    <t>非生産性時間MONTHRY</t>
    <rPh sb="0" eb="1">
      <t>ヒ</t>
    </rPh>
    <rPh sb="1" eb="4">
      <t>セイサンセイ</t>
    </rPh>
    <rPh sb="4" eb="6">
      <t>ジカン</t>
    </rPh>
    <phoneticPr fontId="1"/>
  </si>
  <si>
    <t>合計</t>
    <rPh sb="0" eb="2">
      <t>ゴウケイ</t>
    </rPh>
    <phoneticPr fontId="1"/>
  </si>
  <si>
    <t>DAILY　TASK　VOL</t>
    <phoneticPr fontId="1"/>
  </si>
  <si>
    <t>実稼働率</t>
    <rPh sb="0" eb="1">
      <t>ジツ</t>
    </rPh>
    <rPh sb="1" eb="3">
      <t>カドウ</t>
    </rPh>
    <rPh sb="3" eb="4">
      <t>リツ</t>
    </rPh>
    <phoneticPr fontId="1"/>
  </si>
  <si>
    <t>TOTAL</t>
    <phoneticPr fontId="1"/>
  </si>
  <si>
    <t>ポスティング</t>
    <phoneticPr fontId="1"/>
  </si>
  <si>
    <t>その他販促</t>
    <rPh sb="2" eb="3">
      <t>タ</t>
    </rPh>
    <rPh sb="3" eb="5">
      <t>ハンソク</t>
    </rPh>
    <phoneticPr fontId="1"/>
  </si>
  <si>
    <t>MODEL　A</t>
    <phoneticPr fontId="1"/>
  </si>
  <si>
    <t>人数</t>
    <rPh sb="0" eb="2">
      <t>ニンズウ</t>
    </rPh>
    <phoneticPr fontId="1"/>
  </si>
  <si>
    <t>MODEL　B</t>
    <phoneticPr fontId="1"/>
  </si>
  <si>
    <t>事務員採用により移動に兼ねる</t>
    <rPh sb="0" eb="3">
      <t>ジムイン</t>
    </rPh>
    <rPh sb="3" eb="5">
      <t>サイヨウ</t>
    </rPh>
    <rPh sb="8" eb="10">
      <t>イドウ</t>
    </rPh>
    <rPh sb="11" eb="12">
      <t>カ</t>
    </rPh>
    <phoneticPr fontId="1"/>
  </si>
  <si>
    <t>店舗全体</t>
    <rPh sb="0" eb="2">
      <t>テンポ</t>
    </rPh>
    <rPh sb="2" eb="4">
      <t>ゼンタイ</t>
    </rPh>
    <phoneticPr fontId="1"/>
  </si>
  <si>
    <t>月間粗利</t>
    <rPh sb="0" eb="2">
      <t>ゲッカン</t>
    </rPh>
    <rPh sb="2" eb="4">
      <t>アラリ</t>
    </rPh>
    <phoneticPr fontId="1"/>
  </si>
  <si>
    <t>一日粗利</t>
    <rPh sb="0" eb="2">
      <t>イチニチ</t>
    </rPh>
    <rPh sb="2" eb="4">
      <t>アラリ</t>
    </rPh>
    <phoneticPr fontId="1"/>
  </si>
  <si>
    <t>※</t>
    <phoneticPr fontId="1"/>
  </si>
  <si>
    <t>一日はタイト</t>
    <rPh sb="0" eb="2">
      <t>イチニチ</t>
    </rPh>
    <phoneticPr fontId="1"/>
  </si>
  <si>
    <t>コラム　実稼働率を上げる考え方</t>
    <rPh sb="4" eb="5">
      <t>ジツ</t>
    </rPh>
    <rPh sb="5" eb="7">
      <t>カドウ</t>
    </rPh>
    <rPh sb="7" eb="8">
      <t>リツ</t>
    </rPh>
    <rPh sb="9" eb="10">
      <t>ア</t>
    </rPh>
    <rPh sb="12" eb="13">
      <t>カンガ</t>
    </rPh>
    <rPh sb="14" eb="15">
      <t>カタ</t>
    </rPh>
    <phoneticPr fontId="1"/>
  </si>
  <si>
    <t>※店長会議資料</t>
    <rPh sb="1" eb="3">
      <t>テンチョウ</t>
    </rPh>
    <rPh sb="3" eb="5">
      <t>カイギ</t>
    </rPh>
    <rPh sb="5" eb="7">
      <t>シリョウ</t>
    </rPh>
    <phoneticPr fontId="1"/>
  </si>
  <si>
    <t>OFFJT</t>
    <phoneticPr fontId="1"/>
  </si>
  <si>
    <t>個人面談</t>
    <rPh sb="0" eb="2">
      <t>コジン</t>
    </rPh>
    <rPh sb="2" eb="4">
      <t>メンダン</t>
    </rPh>
    <phoneticPr fontId="1"/>
  </si>
  <si>
    <t>人数</t>
    <rPh sb="0" eb="2">
      <t>ニンズウ</t>
    </rPh>
    <phoneticPr fontId="1"/>
  </si>
  <si>
    <t>所要時間</t>
    <rPh sb="0" eb="2">
      <t>ショヨウ</t>
    </rPh>
    <rPh sb="2" eb="4">
      <t>ジカン</t>
    </rPh>
    <phoneticPr fontId="1"/>
  </si>
  <si>
    <t>設定時間</t>
    <rPh sb="0" eb="2">
      <t>セッテイ</t>
    </rPh>
    <rPh sb="2" eb="4">
      <t>ジカン</t>
    </rPh>
    <phoneticPr fontId="1"/>
  </si>
  <si>
    <t>計</t>
    <rPh sb="0" eb="1">
      <t>ケイ</t>
    </rPh>
    <phoneticPr fontId="1"/>
  </si>
  <si>
    <t>→</t>
    <phoneticPr fontId="1"/>
  </si>
  <si>
    <t>→</t>
    <phoneticPr fontId="1"/>
  </si>
  <si>
    <t>平均時間粗利</t>
    <rPh sb="0" eb="2">
      <t>ヘイキン</t>
    </rPh>
    <rPh sb="2" eb="4">
      <t>ジカン</t>
    </rPh>
    <rPh sb="4" eb="6">
      <t>アラリ</t>
    </rPh>
    <phoneticPr fontId="1"/>
  </si>
  <si>
    <t>損益分岐粗利</t>
    <rPh sb="0" eb="2">
      <t>ソンエキ</t>
    </rPh>
    <rPh sb="2" eb="4">
      <t>ブンキ</t>
    </rPh>
    <rPh sb="4" eb="6">
      <t>アラリ</t>
    </rPh>
    <phoneticPr fontId="1"/>
  </si>
  <si>
    <t>回数</t>
    <rPh sb="0" eb="2">
      <t>カイスウ</t>
    </rPh>
    <phoneticPr fontId="1"/>
  </si>
  <si>
    <t>WORK　SITE　COURSE</t>
    <phoneticPr fontId="1"/>
  </si>
  <si>
    <t>PLAYINGMANAGER　COURSE</t>
    <phoneticPr fontId="1"/>
  </si>
  <si>
    <t>※</t>
    <phoneticPr fontId="1"/>
  </si>
  <si>
    <t>機会点の作り方</t>
    <rPh sb="0" eb="2">
      <t>キカイ</t>
    </rPh>
    <rPh sb="2" eb="3">
      <t>テン</t>
    </rPh>
    <rPh sb="4" eb="5">
      <t>ツク</t>
    </rPh>
    <rPh sb="6" eb="7">
      <t>カタ</t>
    </rPh>
    <phoneticPr fontId="1"/>
  </si>
  <si>
    <t>作業時間（M／件)</t>
    <rPh sb="0" eb="2">
      <t>サギョウ</t>
    </rPh>
    <rPh sb="2" eb="4">
      <t>ジカン</t>
    </rPh>
    <rPh sb="7" eb="8">
      <t>ケン</t>
    </rPh>
    <phoneticPr fontId="1"/>
  </si>
  <si>
    <t>準生産性A群</t>
    <rPh sb="0" eb="1">
      <t>ジュン</t>
    </rPh>
    <rPh sb="1" eb="4">
      <t>セイサンセイ</t>
    </rPh>
    <rPh sb="5" eb="6">
      <t>グン</t>
    </rPh>
    <phoneticPr fontId="1"/>
  </si>
  <si>
    <t>自店配布</t>
    <rPh sb="0" eb="2">
      <t>ジテン</t>
    </rPh>
    <rPh sb="2" eb="4">
      <t>ハイフ</t>
    </rPh>
    <phoneticPr fontId="1"/>
  </si>
  <si>
    <t>見積書の複数発行</t>
    <rPh sb="0" eb="3">
      <t>ミツモリショ</t>
    </rPh>
    <rPh sb="4" eb="6">
      <t>フクスウ</t>
    </rPh>
    <rPh sb="6" eb="8">
      <t>ハッコウ</t>
    </rPh>
    <phoneticPr fontId="1"/>
  </si>
  <si>
    <t>準生産性B群（新規）</t>
    <rPh sb="0" eb="1">
      <t>ジュン</t>
    </rPh>
    <rPh sb="1" eb="4">
      <t>セイサンセイ</t>
    </rPh>
    <rPh sb="5" eb="6">
      <t>グン</t>
    </rPh>
    <rPh sb="7" eb="9">
      <t>シンキ</t>
    </rPh>
    <phoneticPr fontId="1"/>
  </si>
  <si>
    <t>準生産性B群（リピート）</t>
    <rPh sb="0" eb="1">
      <t>ジュン</t>
    </rPh>
    <rPh sb="1" eb="4">
      <t>セイサンセイ</t>
    </rPh>
    <rPh sb="5" eb="6">
      <t>グン</t>
    </rPh>
    <phoneticPr fontId="1"/>
  </si>
  <si>
    <t>顧客フォローTEL掛け</t>
    <rPh sb="0" eb="2">
      <t>コキャク</t>
    </rPh>
    <rPh sb="9" eb="10">
      <t>ガ</t>
    </rPh>
    <phoneticPr fontId="1"/>
  </si>
  <si>
    <t>顧客フォローDM</t>
    <rPh sb="0" eb="2">
      <t>コキャク</t>
    </rPh>
    <phoneticPr fontId="1"/>
  </si>
  <si>
    <t>事業所廻り</t>
    <rPh sb="0" eb="3">
      <t>ジギョウショ</t>
    </rPh>
    <rPh sb="3" eb="4">
      <t>マワ</t>
    </rPh>
    <phoneticPr fontId="1"/>
  </si>
  <si>
    <t>ハンドビル</t>
    <phoneticPr fontId="1"/>
  </si>
  <si>
    <t>紹介活動</t>
    <rPh sb="0" eb="2">
      <t>ショウカイ</t>
    </rPh>
    <rPh sb="2" eb="4">
      <t>カツドウ</t>
    </rPh>
    <phoneticPr fontId="1"/>
  </si>
  <si>
    <t>内容</t>
    <rPh sb="0" eb="2">
      <t>ナイヨウ</t>
    </rPh>
    <phoneticPr fontId="1"/>
  </si>
  <si>
    <t>非生産性時間</t>
    <rPh sb="0" eb="1">
      <t>ヒ</t>
    </rPh>
    <rPh sb="1" eb="4">
      <t>セイサンセイ</t>
    </rPh>
    <rPh sb="4" eb="6">
      <t>ジカン</t>
    </rPh>
    <phoneticPr fontId="1"/>
  </si>
  <si>
    <t>ショートMT</t>
    <phoneticPr fontId="1"/>
  </si>
  <si>
    <t>会議（週）</t>
    <rPh sb="0" eb="2">
      <t>カイギ</t>
    </rPh>
    <rPh sb="3" eb="4">
      <t>シュウ</t>
    </rPh>
    <phoneticPr fontId="1"/>
  </si>
  <si>
    <t>会議（月）</t>
    <rPh sb="0" eb="2">
      <t>カイギ</t>
    </rPh>
    <rPh sb="3" eb="4">
      <t>ツキ</t>
    </rPh>
    <phoneticPr fontId="1"/>
  </si>
  <si>
    <t>カウンセリング（突発）</t>
    <rPh sb="8" eb="10">
      <t>トッパツ</t>
    </rPh>
    <phoneticPr fontId="1"/>
  </si>
  <si>
    <t>PR（面談）</t>
    <rPh sb="3" eb="5">
      <t>メンダン</t>
    </rPh>
    <phoneticPr fontId="1"/>
  </si>
  <si>
    <t>会議（本社系）</t>
    <rPh sb="0" eb="2">
      <t>カイギ</t>
    </rPh>
    <rPh sb="3" eb="5">
      <t>ホンシャ</t>
    </rPh>
    <rPh sb="5" eb="6">
      <t>ケイ</t>
    </rPh>
    <phoneticPr fontId="1"/>
  </si>
  <si>
    <t>OFFJT</t>
    <phoneticPr fontId="1"/>
  </si>
  <si>
    <t>安全パトロール</t>
    <rPh sb="0" eb="2">
      <t>アンゼン</t>
    </rPh>
    <phoneticPr fontId="1"/>
  </si>
  <si>
    <t>片付け</t>
    <rPh sb="0" eb="2">
      <t>カタヅ</t>
    </rPh>
    <phoneticPr fontId="1"/>
  </si>
  <si>
    <t>申請制度（安全）</t>
    <rPh sb="0" eb="2">
      <t>シンセイ</t>
    </rPh>
    <rPh sb="2" eb="4">
      <t>セイド</t>
    </rPh>
    <rPh sb="5" eb="7">
      <t>アンゼン</t>
    </rPh>
    <phoneticPr fontId="1"/>
  </si>
  <si>
    <t>申請制度（経営資源使用）</t>
    <rPh sb="0" eb="2">
      <t>シンセイ</t>
    </rPh>
    <rPh sb="2" eb="4">
      <t>セイド</t>
    </rPh>
    <rPh sb="5" eb="7">
      <t>ケイエイ</t>
    </rPh>
    <rPh sb="7" eb="9">
      <t>シゲン</t>
    </rPh>
    <rPh sb="9" eb="11">
      <t>シヨウ</t>
    </rPh>
    <phoneticPr fontId="1"/>
  </si>
  <si>
    <t>企画</t>
    <rPh sb="0" eb="2">
      <t>キカク</t>
    </rPh>
    <phoneticPr fontId="1"/>
  </si>
  <si>
    <t>業者同行</t>
    <rPh sb="0" eb="2">
      <t>ギョウシャ</t>
    </rPh>
    <rPh sb="2" eb="4">
      <t>ドウコウ</t>
    </rPh>
    <phoneticPr fontId="1"/>
  </si>
  <si>
    <t>プロミスTEL掛け</t>
    <rPh sb="7" eb="8">
      <t>ガ</t>
    </rPh>
    <phoneticPr fontId="1"/>
  </si>
  <si>
    <t>近隣あいさつ</t>
    <rPh sb="0" eb="2">
      <t>キンリン</t>
    </rPh>
    <phoneticPr fontId="1"/>
  </si>
  <si>
    <t>PRイベント</t>
    <phoneticPr fontId="1"/>
  </si>
  <si>
    <t>対応（外来者）</t>
    <rPh sb="0" eb="2">
      <t>タイオウ</t>
    </rPh>
    <rPh sb="3" eb="6">
      <t>ガイライシャ</t>
    </rPh>
    <phoneticPr fontId="1"/>
  </si>
  <si>
    <t>地域貢献</t>
    <rPh sb="0" eb="2">
      <t>チイキ</t>
    </rPh>
    <rPh sb="2" eb="4">
      <t>コウケン</t>
    </rPh>
    <phoneticPr fontId="1"/>
  </si>
  <si>
    <t>（アンケートの実施）</t>
    <rPh sb="7" eb="9">
      <t>ジッシ</t>
    </rPh>
    <phoneticPr fontId="1"/>
  </si>
  <si>
    <t>（御用聞き）</t>
    <rPh sb="1" eb="4">
      <t>ゴヨウキ</t>
    </rPh>
    <phoneticPr fontId="1"/>
  </si>
  <si>
    <t>（サービスフロー＋α）</t>
    <phoneticPr fontId="1"/>
  </si>
  <si>
    <t>計画稼働率シュミレーション</t>
    <rPh sb="0" eb="2">
      <t>ケイカク</t>
    </rPh>
    <rPh sb="2" eb="4">
      <t>カドウ</t>
    </rPh>
    <rPh sb="4" eb="5">
      <t>リツ</t>
    </rPh>
    <phoneticPr fontId="1"/>
  </si>
  <si>
    <t>稼働率上の損益(粗利）</t>
    <rPh sb="0" eb="2">
      <t>カドウ</t>
    </rPh>
    <rPh sb="2" eb="3">
      <t>リツ</t>
    </rPh>
    <rPh sb="3" eb="4">
      <t>ジョウ</t>
    </rPh>
    <rPh sb="5" eb="7">
      <t>ソンエキ</t>
    </rPh>
    <rPh sb="8" eb="10">
      <t>アラリ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</si>
</sst>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¥&quot;#,##0;&quot;¥&quot;\-#,##0"/>
    <numFmt numFmtId="176" formatCode="0_ "/>
    <numFmt numFmtId="177" formatCode="0.0%"/>
    <numFmt numFmtId="178" formatCode="#,##0_ "/>
    <numFmt numFmtId="179" formatCode="0.0_ "/>
    <numFmt numFmtId="180" formatCode="0_ ;[Red]\-0\ "/>
    <numFmt numFmtId="181" formatCode="#,##0_);[Red]\(#,##0\)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9"/>
      <color theme="9" tint="-0.499984740745262"/>
      <name val="HG丸ｺﾞｼｯｸM-PRO"/>
      <family val="3"/>
      <charset val="128"/>
    </font>
    <font>
      <b/>
      <sz val="9"/>
      <color theme="4" tint="-0.499984740745262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4" tint="-0.499984740745262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color theme="9" tint="-0.499984740745262"/>
      <name val="HG丸ｺﾞｼｯｸM-PRO"/>
      <family val="3"/>
      <charset val="128"/>
    </font>
    <font>
      <sz val="20"/>
      <color theme="1"/>
      <name val="ＭＳ Ｐゴシック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4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0" xfId="0" applyFont="1" applyAlignment="1">
      <alignment vertical="center"/>
    </xf>
    <xf numFmtId="0" fontId="9" fillId="7" borderId="12" xfId="0" applyFont="1" applyFill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7" fillId="8" borderId="12" xfId="0" applyFont="1" applyFill="1" applyBorder="1" applyAlignment="1">
      <alignment horizontal="center" vertical="center"/>
    </xf>
    <xf numFmtId="38" fontId="7" fillId="0" borderId="12" xfId="0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8" borderId="12" xfId="0" applyFont="1" applyFill="1" applyBorder="1" applyAlignment="1">
      <alignment vertical="center"/>
    </xf>
    <xf numFmtId="5" fontId="7" fillId="0" borderId="12" xfId="0" applyNumberFormat="1" applyFont="1" applyBorder="1" applyAlignment="1">
      <alignment vertical="center"/>
    </xf>
    <xf numFmtId="0" fontId="7" fillId="7" borderId="1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5" fontId="7" fillId="0" borderId="0" xfId="0" applyNumberFormat="1" applyFont="1" applyAlignment="1">
      <alignment vertical="center"/>
    </xf>
    <xf numFmtId="38" fontId="7" fillId="0" borderId="0" xfId="1" applyFont="1">
      <alignment vertical="center"/>
    </xf>
    <xf numFmtId="177" fontId="7" fillId="0" borderId="1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9" borderId="12" xfId="0" applyFont="1" applyFill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0" fontId="9" fillId="10" borderId="12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5" fontId="14" fillId="0" borderId="1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0" fontId="7" fillId="11" borderId="12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178" fontId="7" fillId="0" borderId="12" xfId="0" applyNumberFormat="1" applyFont="1" applyBorder="1" applyAlignment="1">
      <alignment vertical="center"/>
    </xf>
    <xf numFmtId="0" fontId="15" fillId="8" borderId="12" xfId="0" applyFont="1" applyFill="1" applyBorder="1" applyAlignment="1">
      <alignment horizontal="center" vertical="center"/>
    </xf>
    <xf numFmtId="3" fontId="16" fillId="0" borderId="12" xfId="0" applyNumberFormat="1" applyFont="1" applyBorder="1" applyAlignment="1">
      <alignment vertical="center"/>
    </xf>
    <xf numFmtId="0" fontId="15" fillId="12" borderId="12" xfId="0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vertical="center"/>
    </xf>
    <xf numFmtId="10" fontId="7" fillId="0" borderId="12" xfId="0" applyNumberFormat="1" applyFont="1" applyBorder="1" applyAlignment="1">
      <alignment vertical="center"/>
    </xf>
    <xf numFmtId="177" fontId="14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17" fontId="18" fillId="0" borderId="12" xfId="0" applyNumberFormat="1" applyFont="1" applyBorder="1" applyAlignment="1">
      <alignment horizontal="center" vertical="center"/>
    </xf>
    <xf numFmtId="17" fontId="18" fillId="4" borderId="12" xfId="0" applyNumberFormat="1" applyFont="1" applyFill="1" applyBorder="1" applyAlignment="1">
      <alignment horizontal="center" vertical="center"/>
    </xf>
    <xf numFmtId="17" fontId="18" fillId="3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8" fillId="4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0" fillId="13" borderId="13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9" fontId="7" fillId="14" borderId="13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3" fontId="5" fillId="4" borderId="12" xfId="0" applyNumberFormat="1" applyFont="1" applyFill="1" applyBorder="1" applyAlignment="1">
      <alignment vertical="center"/>
    </xf>
    <xf numFmtId="10" fontId="5" fillId="0" borderId="12" xfId="0" applyNumberFormat="1" applyFont="1" applyBorder="1" applyAlignment="1">
      <alignment vertical="center"/>
    </xf>
    <xf numFmtId="10" fontId="5" fillId="4" borderId="1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13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10" fontId="5" fillId="3" borderId="12" xfId="0" applyNumberFormat="1" applyFont="1" applyFill="1" applyBorder="1" applyAlignment="1">
      <alignment vertical="center"/>
    </xf>
    <xf numFmtId="10" fontId="3" fillId="0" borderId="18" xfId="0" applyNumberFormat="1" applyFont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3" fontId="5" fillId="3" borderId="12" xfId="0" applyNumberFormat="1" applyFont="1" applyFill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16" borderId="18" xfId="0" applyFont="1" applyFill="1" applyBorder="1" applyAlignment="1">
      <alignment vertical="center"/>
    </xf>
    <xf numFmtId="176" fontId="7" fillId="16" borderId="18" xfId="0" applyNumberFormat="1" applyFont="1" applyFill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10" fontId="7" fillId="16" borderId="18" xfId="0" applyNumberFormat="1" applyFont="1" applyFill="1" applyBorder="1" applyAlignment="1">
      <alignment vertical="center"/>
    </xf>
    <xf numFmtId="3" fontId="7" fillId="16" borderId="18" xfId="0" applyNumberFormat="1" applyFont="1" applyFill="1" applyBorder="1" applyAlignment="1">
      <alignment vertical="center"/>
    </xf>
    <xf numFmtId="0" fontId="5" fillId="0" borderId="12" xfId="0" applyFont="1" applyBorder="1" applyAlignment="1">
      <alignment vertical="top" wrapText="1"/>
    </xf>
    <xf numFmtId="0" fontId="5" fillId="0" borderId="12" xfId="0" applyFont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3" fontId="19" fillId="0" borderId="13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12" borderId="12" xfId="0" applyFont="1" applyFill="1" applyBorder="1" applyAlignment="1">
      <alignment vertical="center"/>
    </xf>
    <xf numFmtId="0" fontId="7" fillId="9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11" borderId="12" xfId="0" applyFill="1" applyBorder="1"/>
    <xf numFmtId="0" fontId="0" fillId="0" borderId="12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2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8" xfId="0" applyFill="1" applyBorder="1"/>
    <xf numFmtId="180" fontId="0" fillId="0" borderId="0" xfId="0" applyNumberFormat="1"/>
    <xf numFmtId="177" fontId="0" fillId="0" borderId="12" xfId="0" applyNumberFormat="1" applyBorder="1"/>
    <xf numFmtId="0" fontId="3" fillId="6" borderId="0" xfId="0" applyFont="1" applyFill="1" applyBorder="1" applyAlignment="1">
      <alignment horizontal="center" vertical="center"/>
    </xf>
    <xf numFmtId="0" fontId="0" fillId="0" borderId="32" xfId="0" applyBorder="1"/>
    <xf numFmtId="0" fontId="0" fillId="11" borderId="0" xfId="0" applyFill="1" applyBorder="1"/>
    <xf numFmtId="0" fontId="0" fillId="0" borderId="3" xfId="0" applyBorder="1"/>
    <xf numFmtId="0" fontId="0" fillId="11" borderId="1" xfId="0" applyFill="1" applyBorder="1"/>
    <xf numFmtId="0" fontId="0" fillId="11" borderId="12" xfId="0" applyFill="1" applyBorder="1" applyAlignment="1">
      <alignment horizontal="center"/>
    </xf>
    <xf numFmtId="0" fontId="0" fillId="19" borderId="18" xfId="0" applyFill="1" applyBorder="1"/>
    <xf numFmtId="0" fontId="0" fillId="0" borderId="33" xfId="0" applyBorder="1" applyAlignment="1">
      <alignment horizontal="right"/>
    </xf>
    <xf numFmtId="0" fontId="0" fillId="2" borderId="1" xfId="0" applyFont="1" applyFill="1" applyBorder="1"/>
    <xf numFmtId="177" fontId="0" fillId="0" borderId="14" xfId="0" applyNumberFormat="1" applyBorder="1"/>
    <xf numFmtId="0" fontId="0" fillId="2" borderId="10" xfId="0" applyFill="1" applyBorder="1"/>
    <xf numFmtId="0" fontId="0" fillId="2" borderId="4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2" borderId="2" xfId="0" applyFill="1" applyBorder="1"/>
    <xf numFmtId="0" fontId="0" fillId="18" borderId="12" xfId="0" applyFill="1" applyBorder="1" applyAlignment="1">
      <alignment horizontal="center"/>
    </xf>
    <xf numFmtId="0" fontId="0" fillId="18" borderId="14" xfId="0" applyFill="1" applyBorder="1" applyAlignment="1">
      <alignment horizontal="center"/>
    </xf>
    <xf numFmtId="0" fontId="0" fillId="19" borderId="37" xfId="0" applyFill="1" applyBorder="1"/>
    <xf numFmtId="0" fontId="0" fillId="16" borderId="12" xfId="0" applyFill="1" applyBorder="1" applyAlignment="1">
      <alignment horizontal="center"/>
    </xf>
    <xf numFmtId="0" fontId="0" fillId="16" borderId="12" xfId="0" applyFill="1" applyBorder="1" applyAlignment="1">
      <alignment horizontal="center"/>
    </xf>
    <xf numFmtId="181" fontId="0" fillId="0" borderId="12" xfId="0" applyNumberFormat="1" applyBorder="1"/>
    <xf numFmtId="181" fontId="0" fillId="19" borderId="12" xfId="0" applyNumberFormat="1" applyFill="1" applyBorder="1"/>
    <xf numFmtId="0" fontId="5" fillId="0" borderId="0" xfId="0" applyFont="1" applyAlignment="1">
      <alignment vertical="center" wrapText="1"/>
    </xf>
    <xf numFmtId="0" fontId="3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15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17" fontId="18" fillId="4" borderId="12" xfId="0" applyNumberFormat="1" applyFont="1" applyFill="1" applyBorder="1" applyAlignment="1">
      <alignment horizontal="center" vertical="center"/>
    </xf>
    <xf numFmtId="17" fontId="18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5" fontId="7" fillId="0" borderId="1" xfId="0" applyNumberFormat="1" applyFont="1" applyBorder="1" applyAlignment="1">
      <alignment horizontal="center" vertical="center"/>
    </xf>
    <xf numFmtId="5" fontId="7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17" borderId="14" xfId="0" applyFont="1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/>
    </xf>
    <xf numFmtId="0" fontId="3" fillId="17" borderId="23" xfId="0" applyFont="1" applyFill="1" applyBorder="1" applyAlignment="1">
      <alignment horizontal="center" vertical="center"/>
    </xf>
    <xf numFmtId="0" fontId="3" fillId="17" borderId="33" xfId="0" applyFont="1" applyFill="1" applyBorder="1" applyAlignment="1">
      <alignment horizontal="center" vertical="center"/>
    </xf>
    <xf numFmtId="181" fontId="0" fillId="6" borderId="12" xfId="0" applyNumberFormat="1" applyFill="1" applyBorder="1"/>
    <xf numFmtId="0" fontId="0" fillId="11" borderId="12" xfId="0" applyFill="1" applyBorder="1" applyAlignment="1">
      <alignment horizontal="center"/>
    </xf>
    <xf numFmtId="38" fontId="20" fillId="2" borderId="12" xfId="0" applyNumberFormat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803937007874014"/>
          <c:y val="0.17222222222222225"/>
          <c:w val="0.85862729658792647"/>
          <c:h val="0.7157487605715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'[1]マネージメントストラクチャー20190529 （原本） (2'!$BG$52</c:f>
              <c:strCache>
                <c:ptCount val="1"/>
                <c:pt idx="0">
                  <c:v>客単価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'[1]マネージメントストラクチャー20190529 （原本） (2'!$BH$52:$BV$52</c:f>
              <c:numCache>
                <c:formatCode>General</c:formatCode>
                <c:ptCount val="15"/>
                <c:pt idx="0">
                  <c:v>20508</c:v>
                </c:pt>
                <c:pt idx="1">
                  <c:v>0</c:v>
                </c:pt>
                <c:pt idx="2">
                  <c:v>33517</c:v>
                </c:pt>
                <c:pt idx="3">
                  <c:v>0</c:v>
                </c:pt>
                <c:pt idx="4">
                  <c:v>22972</c:v>
                </c:pt>
                <c:pt idx="5">
                  <c:v>0</c:v>
                </c:pt>
                <c:pt idx="6">
                  <c:v>26479</c:v>
                </c:pt>
                <c:pt idx="7">
                  <c:v>0</c:v>
                </c:pt>
                <c:pt idx="8">
                  <c:v>28576</c:v>
                </c:pt>
                <c:pt idx="9">
                  <c:v>0</c:v>
                </c:pt>
                <c:pt idx="10">
                  <c:v>32129</c:v>
                </c:pt>
                <c:pt idx="11">
                  <c:v>0</c:v>
                </c:pt>
                <c:pt idx="12">
                  <c:v>32327</c:v>
                </c:pt>
                <c:pt idx="13">
                  <c:v>0</c:v>
                </c:pt>
                <c:pt idx="14">
                  <c:v>35224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38-46A9-AC7B-E032143CF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3987296"/>
        <c:axId val="-123998176"/>
      </c:barChart>
      <c:catAx>
        <c:axId val="-12398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3998176"/>
        <c:crosses val="autoZero"/>
        <c:auto val="1"/>
        <c:lblAlgn val="ctr"/>
        <c:lblOffset val="100"/>
        <c:noMultiLvlLbl val="0"/>
      </c:catAx>
      <c:valAx>
        <c:axId val="-12399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398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'[1]マネージメントストラクチャー20190529 （原本） (2'!$BG$49</c:f>
              <c:strCache>
                <c:ptCount val="1"/>
                <c:pt idx="0">
                  <c:v>受注率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'[1]マネージメントストラクチャー20190529 （原本） (2'!$BH$49:$BV$49</c:f>
              <c:numCache>
                <c:formatCode>General</c:formatCode>
                <c:ptCount val="15"/>
                <c:pt idx="0">
                  <c:v>0.76700000000000002</c:v>
                </c:pt>
                <c:pt idx="1">
                  <c:v>0</c:v>
                </c:pt>
                <c:pt idx="2">
                  <c:v>0.69699999999999995</c:v>
                </c:pt>
                <c:pt idx="3">
                  <c:v>0</c:v>
                </c:pt>
                <c:pt idx="4">
                  <c:v>0.65300000000000002</c:v>
                </c:pt>
                <c:pt idx="5">
                  <c:v>0</c:v>
                </c:pt>
                <c:pt idx="6">
                  <c:v>0.66400000000000003</c:v>
                </c:pt>
                <c:pt idx="7">
                  <c:v>0</c:v>
                </c:pt>
                <c:pt idx="8">
                  <c:v>0.65700000000000003</c:v>
                </c:pt>
                <c:pt idx="9">
                  <c:v>0</c:v>
                </c:pt>
                <c:pt idx="10">
                  <c:v>0.58499999999999996</c:v>
                </c:pt>
                <c:pt idx="11">
                  <c:v>0</c:v>
                </c:pt>
                <c:pt idx="12">
                  <c:v>0.752</c:v>
                </c:pt>
                <c:pt idx="13">
                  <c:v>0</c:v>
                </c:pt>
                <c:pt idx="14">
                  <c:v>0.78900000000000003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A-4865-8B0F-159DA38FF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3989472"/>
        <c:axId val="-123992192"/>
      </c:barChart>
      <c:catAx>
        <c:axId val="-12398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3992192"/>
        <c:crosses val="autoZero"/>
        <c:auto val="1"/>
        <c:lblAlgn val="ctr"/>
        <c:lblOffset val="100"/>
        <c:noMultiLvlLbl val="0"/>
      </c:catAx>
      <c:valAx>
        <c:axId val="-12399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398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客数割合（新・リピ）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'[1]マネージメントストラクチャー20190529 （原本） (2'!$BG$46</c:f>
              <c:strCache>
                <c:ptCount val="1"/>
                <c:pt idx="0">
                  <c:v>新規客数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'[1]マネージメントストラクチャー20190529 （原本） (2'!$BH$46:$BV$46</c:f>
              <c:numCache>
                <c:formatCode>General</c:formatCode>
                <c:ptCount val="15"/>
                <c:pt idx="0">
                  <c:v>36</c:v>
                </c:pt>
                <c:pt idx="1">
                  <c:v>0</c:v>
                </c:pt>
                <c:pt idx="2">
                  <c:v>35</c:v>
                </c:pt>
                <c:pt idx="3">
                  <c:v>0</c:v>
                </c:pt>
                <c:pt idx="4">
                  <c:v>36</c:v>
                </c:pt>
                <c:pt idx="5">
                  <c:v>0</c:v>
                </c:pt>
                <c:pt idx="6">
                  <c:v>33</c:v>
                </c:pt>
                <c:pt idx="7">
                  <c:v>0</c:v>
                </c:pt>
                <c:pt idx="8">
                  <c:v>39</c:v>
                </c:pt>
                <c:pt idx="9">
                  <c:v>0</c:v>
                </c:pt>
                <c:pt idx="10">
                  <c:v>36</c:v>
                </c:pt>
                <c:pt idx="11">
                  <c:v>0</c:v>
                </c:pt>
                <c:pt idx="12">
                  <c:v>33</c:v>
                </c:pt>
                <c:pt idx="13">
                  <c:v>0</c:v>
                </c:pt>
                <c:pt idx="14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12-48A3-A726-113A0F9D9DE4}"/>
            </c:ext>
          </c:extLst>
        </c:ser>
        <c:ser>
          <c:idx val="1"/>
          <c:order val="1"/>
          <c:tx>
            <c:strRef>
              <c:f>'[1]マネージメントストラクチャー20190529 （原本） (2'!$BG$47</c:f>
              <c:strCache>
                <c:ptCount val="1"/>
                <c:pt idx="0">
                  <c:v>リピート客数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'[1]マネージメントストラクチャー20190529 （原本） (2'!$BH$47:$BV$47</c:f>
              <c:numCache>
                <c:formatCode>General</c:formatCode>
                <c:ptCount val="15"/>
                <c:pt idx="0">
                  <c:v>42</c:v>
                </c:pt>
                <c:pt idx="1">
                  <c:v>0</c:v>
                </c:pt>
                <c:pt idx="2">
                  <c:v>44</c:v>
                </c:pt>
                <c:pt idx="3">
                  <c:v>0</c:v>
                </c:pt>
                <c:pt idx="4">
                  <c:v>67</c:v>
                </c:pt>
                <c:pt idx="5">
                  <c:v>0</c:v>
                </c:pt>
                <c:pt idx="6">
                  <c:v>52</c:v>
                </c:pt>
                <c:pt idx="7">
                  <c:v>0</c:v>
                </c:pt>
                <c:pt idx="8">
                  <c:v>60</c:v>
                </c:pt>
                <c:pt idx="9">
                  <c:v>0</c:v>
                </c:pt>
                <c:pt idx="10">
                  <c:v>42</c:v>
                </c:pt>
                <c:pt idx="11">
                  <c:v>0</c:v>
                </c:pt>
                <c:pt idx="12">
                  <c:v>56</c:v>
                </c:pt>
                <c:pt idx="13">
                  <c:v>0</c:v>
                </c:pt>
                <c:pt idx="14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12-48A3-A726-113A0F9D9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4001984"/>
        <c:axId val="-124001440"/>
      </c:barChart>
      <c:catAx>
        <c:axId val="-12400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4001440"/>
        <c:crosses val="autoZero"/>
        <c:auto val="1"/>
        <c:lblAlgn val="ctr"/>
        <c:lblOffset val="100"/>
        <c:noMultiLvlLbl val="0"/>
      </c:catAx>
      <c:valAx>
        <c:axId val="-12400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400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7</xdr:row>
      <xdr:rowOff>57150</xdr:rowOff>
    </xdr:from>
    <xdr:to>
      <xdr:col>36</xdr:col>
      <xdr:colOff>123819</xdr:colOff>
      <xdr:row>11</xdr:row>
      <xdr:rowOff>152400</xdr:rowOff>
    </xdr:to>
    <xdr:cxnSp macro="">
      <xdr:nvCxnSpPr>
        <xdr:cNvPr id="3" name="直線矢印コネクタ 2"/>
        <xdr:cNvCxnSpPr>
          <a:stCxn id="6" idx="1"/>
        </xdr:cNvCxnSpPr>
      </xdr:nvCxnSpPr>
      <xdr:spPr>
        <a:xfrm flipH="1" flipV="1">
          <a:off x="2857501" y="1400175"/>
          <a:ext cx="3986206" cy="742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123819</xdr:colOff>
      <xdr:row>8</xdr:row>
      <xdr:rowOff>76200</xdr:rowOff>
    </xdr:from>
    <xdr:to>
      <xdr:col>63</xdr:col>
      <xdr:colOff>161925</xdr:colOff>
      <xdr:row>15</xdr:row>
      <xdr:rowOff>66675</xdr:rowOff>
    </xdr:to>
    <xdr:sp macro="" textlink="">
      <xdr:nvSpPr>
        <xdr:cNvPr id="6" name="角丸四角形 5"/>
        <xdr:cNvSpPr/>
      </xdr:nvSpPr>
      <xdr:spPr>
        <a:xfrm>
          <a:off x="6843707" y="1581150"/>
          <a:ext cx="5053018" cy="11239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704849</xdr:colOff>
      <xdr:row>22</xdr:row>
      <xdr:rowOff>19050</xdr:rowOff>
    </xdr:from>
    <xdr:to>
      <xdr:col>6</xdr:col>
      <xdr:colOff>638174</xdr:colOff>
      <xdr:row>24</xdr:row>
      <xdr:rowOff>238125</xdr:rowOff>
    </xdr:to>
    <xdr:sp macro="" textlink="">
      <xdr:nvSpPr>
        <xdr:cNvPr id="2" name="四角形吹き出し 1"/>
        <xdr:cNvSpPr/>
      </xdr:nvSpPr>
      <xdr:spPr>
        <a:xfrm>
          <a:off x="3633787" y="4029075"/>
          <a:ext cx="1362075" cy="485775"/>
        </a:xfrm>
        <a:prstGeom prst="wedgeRectCallou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942975</xdr:colOff>
      <xdr:row>6</xdr:row>
      <xdr:rowOff>28575</xdr:rowOff>
    </xdr:from>
    <xdr:to>
      <xdr:col>9</xdr:col>
      <xdr:colOff>638175</xdr:colOff>
      <xdr:row>8</xdr:row>
      <xdr:rowOff>76200</xdr:rowOff>
    </xdr:to>
    <xdr:sp macro="" textlink="">
      <xdr:nvSpPr>
        <xdr:cNvPr id="3" name="四角形吹き出し 2"/>
        <xdr:cNvSpPr/>
      </xdr:nvSpPr>
      <xdr:spPr>
        <a:xfrm>
          <a:off x="6076951" y="828675"/>
          <a:ext cx="1381124" cy="504825"/>
        </a:xfrm>
        <a:prstGeom prst="wedgeRectCallou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85724</xdr:colOff>
      <xdr:row>25</xdr:row>
      <xdr:rowOff>57149</xdr:rowOff>
    </xdr:from>
    <xdr:to>
      <xdr:col>18</xdr:col>
      <xdr:colOff>552450</xdr:colOff>
      <xdr:row>204</xdr:row>
      <xdr:rowOff>57150</xdr:rowOff>
    </xdr:to>
    <xdr:sp macro="" textlink="">
      <xdr:nvSpPr>
        <xdr:cNvPr id="4" name="正方形/長方形 3"/>
        <xdr:cNvSpPr/>
      </xdr:nvSpPr>
      <xdr:spPr>
        <a:xfrm>
          <a:off x="85724" y="4581524"/>
          <a:ext cx="13839826" cy="32508826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5" name="図 4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57150</xdr:colOff>
      <xdr:row>36</xdr:row>
      <xdr:rowOff>85725</xdr:rowOff>
    </xdr:to>
    <xdr:pic>
      <xdr:nvPicPr>
        <xdr:cNvPr id="6" name="図 5" descr="https://mss.benry.co.jp/image/common/i_bl_borde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"/>
          <a:ext cx="571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</xdr:colOff>
      <xdr:row>35</xdr:row>
      <xdr:rowOff>9525</xdr:rowOff>
    </xdr:to>
    <xdr:pic>
      <xdr:nvPicPr>
        <xdr:cNvPr id="7" name="図 6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2913" y="6376988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9525</xdr:colOff>
      <xdr:row>47</xdr:row>
      <xdr:rowOff>9525</xdr:rowOff>
    </xdr:to>
    <xdr:pic>
      <xdr:nvPicPr>
        <xdr:cNvPr id="8" name="図 7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05838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57150</xdr:colOff>
      <xdr:row>88</xdr:row>
      <xdr:rowOff>85725</xdr:rowOff>
    </xdr:to>
    <xdr:pic>
      <xdr:nvPicPr>
        <xdr:cNvPr id="9" name="図 8" descr="https://mss.benry.co.jp/image/common/i_bl_borde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82950"/>
          <a:ext cx="571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9525</xdr:colOff>
      <xdr:row>57</xdr:row>
      <xdr:rowOff>9525</xdr:rowOff>
    </xdr:to>
    <xdr:pic>
      <xdr:nvPicPr>
        <xdr:cNvPr id="10" name="図 9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6438" y="104108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9525</xdr:colOff>
      <xdr:row>43</xdr:row>
      <xdr:rowOff>9525</xdr:rowOff>
    </xdr:to>
    <xdr:pic>
      <xdr:nvPicPr>
        <xdr:cNvPr id="11" name="図 10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2913" y="7862888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185</xdr:row>
      <xdr:rowOff>0</xdr:rowOff>
    </xdr:from>
    <xdr:to>
      <xdr:col>12</xdr:col>
      <xdr:colOff>9525</xdr:colOff>
      <xdr:row>185</xdr:row>
      <xdr:rowOff>9525</xdr:rowOff>
    </xdr:to>
    <xdr:pic>
      <xdr:nvPicPr>
        <xdr:cNvPr id="12" name="図 11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5838" y="33585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</xdr:colOff>
      <xdr:row>15</xdr:row>
      <xdr:rowOff>85725</xdr:rowOff>
    </xdr:from>
    <xdr:to>
      <xdr:col>12</xdr:col>
      <xdr:colOff>0</xdr:colOff>
      <xdr:row>15</xdr:row>
      <xdr:rowOff>95250</xdr:rowOff>
    </xdr:to>
    <xdr:cxnSp macro="">
      <xdr:nvCxnSpPr>
        <xdr:cNvPr id="13" name="直線コネクタ 12"/>
        <xdr:cNvCxnSpPr/>
      </xdr:nvCxnSpPr>
      <xdr:spPr>
        <a:xfrm>
          <a:off x="6838950" y="2800350"/>
          <a:ext cx="1766888" cy="952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13</xdr:row>
      <xdr:rowOff>85725</xdr:rowOff>
    </xdr:from>
    <xdr:to>
      <xdr:col>10</xdr:col>
      <xdr:colOff>361950</xdr:colOff>
      <xdr:row>13</xdr:row>
      <xdr:rowOff>85725</xdr:rowOff>
    </xdr:to>
    <xdr:cxnSp macro="">
      <xdr:nvCxnSpPr>
        <xdr:cNvPr id="14" name="直線コネクタ 13"/>
        <xdr:cNvCxnSpPr/>
      </xdr:nvCxnSpPr>
      <xdr:spPr>
        <a:xfrm>
          <a:off x="6838950" y="2419350"/>
          <a:ext cx="995363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371475</xdr:colOff>
      <xdr:row>13</xdr:row>
      <xdr:rowOff>76200</xdr:rowOff>
    </xdr:from>
    <xdr:to>
      <xdr:col>10</xdr:col>
      <xdr:colOff>371475</xdr:colOff>
      <xdr:row>15</xdr:row>
      <xdr:rowOff>95250</xdr:rowOff>
    </xdr:to>
    <xdr:cxnSp macro="">
      <xdr:nvCxnSpPr>
        <xdr:cNvPr id="15" name="直線コネクタ 14"/>
        <xdr:cNvCxnSpPr/>
      </xdr:nvCxnSpPr>
      <xdr:spPr>
        <a:xfrm>
          <a:off x="7843838" y="2409825"/>
          <a:ext cx="0" cy="40005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381001</xdr:colOff>
      <xdr:row>18</xdr:row>
      <xdr:rowOff>4763</xdr:rowOff>
    </xdr:from>
    <xdr:to>
      <xdr:col>8</xdr:col>
      <xdr:colOff>390525</xdr:colOff>
      <xdr:row>23</xdr:row>
      <xdr:rowOff>114300</xdr:rowOff>
    </xdr:to>
    <xdr:cxnSp macro="">
      <xdr:nvCxnSpPr>
        <xdr:cNvPr id="16" name="直線コネクタ 15"/>
        <xdr:cNvCxnSpPr/>
      </xdr:nvCxnSpPr>
      <xdr:spPr>
        <a:xfrm flipH="1">
          <a:off x="6457951" y="3414713"/>
          <a:ext cx="9524" cy="842962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333375</xdr:colOff>
      <xdr:row>18</xdr:row>
      <xdr:rowOff>28575</xdr:rowOff>
    </xdr:from>
    <xdr:to>
      <xdr:col>13</xdr:col>
      <xdr:colOff>342900</xdr:colOff>
      <xdr:row>23</xdr:row>
      <xdr:rowOff>114300</xdr:rowOff>
    </xdr:to>
    <xdr:cxnSp macro="">
      <xdr:nvCxnSpPr>
        <xdr:cNvPr id="17" name="直線コネクタ 16"/>
        <xdr:cNvCxnSpPr/>
      </xdr:nvCxnSpPr>
      <xdr:spPr>
        <a:xfrm>
          <a:off x="9929813" y="3438525"/>
          <a:ext cx="9525" cy="81915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314326</xdr:colOff>
      <xdr:row>14</xdr:row>
      <xdr:rowOff>19050</xdr:rowOff>
    </xdr:from>
    <xdr:to>
      <xdr:col>4</xdr:col>
      <xdr:colOff>323850</xdr:colOff>
      <xdr:row>25</xdr:row>
      <xdr:rowOff>161925</xdr:rowOff>
    </xdr:to>
    <xdr:cxnSp macro="">
      <xdr:nvCxnSpPr>
        <xdr:cNvPr id="18" name="直線コネクタ 17"/>
        <xdr:cNvCxnSpPr/>
      </xdr:nvCxnSpPr>
      <xdr:spPr>
        <a:xfrm flipH="1">
          <a:off x="3262314" y="2600325"/>
          <a:ext cx="9524" cy="208597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13</xdr:row>
      <xdr:rowOff>133350</xdr:rowOff>
    </xdr:from>
    <xdr:to>
      <xdr:col>6</xdr:col>
      <xdr:colOff>857250</xdr:colOff>
      <xdr:row>13</xdr:row>
      <xdr:rowOff>133350</xdr:rowOff>
    </xdr:to>
    <xdr:cxnSp macro="">
      <xdr:nvCxnSpPr>
        <xdr:cNvPr id="19" name="直線コネクタ 18"/>
        <xdr:cNvCxnSpPr/>
      </xdr:nvCxnSpPr>
      <xdr:spPr>
        <a:xfrm>
          <a:off x="3643313" y="2466975"/>
          <a:ext cx="154305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9525</xdr:rowOff>
    </xdr:from>
    <xdr:to>
      <xdr:col>6</xdr:col>
      <xdr:colOff>9525</xdr:colOff>
      <xdr:row>13</xdr:row>
      <xdr:rowOff>114300</xdr:rowOff>
    </xdr:to>
    <xdr:cxnSp macro="">
      <xdr:nvCxnSpPr>
        <xdr:cNvPr id="20" name="直線コネクタ 19"/>
        <xdr:cNvCxnSpPr/>
      </xdr:nvCxnSpPr>
      <xdr:spPr>
        <a:xfrm>
          <a:off x="4367213" y="1952625"/>
          <a:ext cx="0" cy="49530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4</xdr:row>
      <xdr:rowOff>104775</xdr:rowOff>
    </xdr:from>
    <xdr:to>
      <xdr:col>18</xdr:col>
      <xdr:colOff>623887</xdr:colOff>
      <xdr:row>12</xdr:row>
      <xdr:rowOff>85725</xdr:rowOff>
    </xdr:to>
    <xdr:sp macro="" textlink="">
      <xdr:nvSpPr>
        <xdr:cNvPr id="21" name="角丸四角形 20"/>
        <xdr:cNvSpPr/>
      </xdr:nvSpPr>
      <xdr:spPr>
        <a:xfrm>
          <a:off x="190500" y="638175"/>
          <a:ext cx="13782674" cy="16478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66674</xdr:colOff>
      <xdr:row>3</xdr:row>
      <xdr:rowOff>76200</xdr:rowOff>
    </xdr:from>
    <xdr:to>
      <xdr:col>2</xdr:col>
      <xdr:colOff>19049</xdr:colOff>
      <xdr:row>5</xdr:row>
      <xdr:rowOff>66676</xdr:rowOff>
    </xdr:to>
    <xdr:sp macro="" textlink="">
      <xdr:nvSpPr>
        <xdr:cNvPr id="22" name="テキスト ボックス 21"/>
        <xdr:cNvSpPr txBox="1"/>
      </xdr:nvSpPr>
      <xdr:spPr>
        <a:xfrm>
          <a:off x="66674" y="476250"/>
          <a:ext cx="1162050" cy="25717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改善課題</a:t>
          </a:r>
        </a:p>
      </xdr:txBody>
    </xdr:sp>
    <xdr:clientData/>
  </xdr:twoCellAnchor>
  <xdr:twoCellAnchor>
    <xdr:from>
      <xdr:col>9</xdr:col>
      <xdr:colOff>19050</xdr:colOff>
      <xdr:row>17</xdr:row>
      <xdr:rowOff>123825</xdr:rowOff>
    </xdr:from>
    <xdr:to>
      <xdr:col>11</xdr:col>
      <xdr:colOff>457200</xdr:colOff>
      <xdr:row>17</xdr:row>
      <xdr:rowOff>123825</xdr:rowOff>
    </xdr:to>
    <xdr:cxnSp macro="">
      <xdr:nvCxnSpPr>
        <xdr:cNvPr id="23" name="直線コネクタ 22"/>
        <xdr:cNvCxnSpPr/>
      </xdr:nvCxnSpPr>
      <xdr:spPr>
        <a:xfrm>
          <a:off x="6838950" y="3352800"/>
          <a:ext cx="1766888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0</xdr:colOff>
      <xdr:row>29</xdr:row>
      <xdr:rowOff>0</xdr:rowOff>
    </xdr:from>
    <xdr:ext cx="9525" cy="9525"/>
    <xdr:pic>
      <xdr:nvPicPr>
        <xdr:cNvPr id="24" name="図 23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2913" y="526256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26</xdr:row>
      <xdr:rowOff>0</xdr:rowOff>
    </xdr:from>
    <xdr:to>
      <xdr:col>16</xdr:col>
      <xdr:colOff>9525</xdr:colOff>
      <xdr:row>26</xdr:row>
      <xdr:rowOff>9525</xdr:rowOff>
    </xdr:to>
    <xdr:pic>
      <xdr:nvPicPr>
        <xdr:cNvPr id="25" name="図 24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2913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168</xdr:row>
      <xdr:rowOff>0</xdr:rowOff>
    </xdr:from>
    <xdr:to>
      <xdr:col>13</xdr:col>
      <xdr:colOff>57150</xdr:colOff>
      <xdr:row>168</xdr:row>
      <xdr:rowOff>85725</xdr:rowOff>
    </xdr:to>
    <xdr:pic>
      <xdr:nvPicPr>
        <xdr:cNvPr id="26" name="図 25" descr="https://mss.benry.co.jp/image/common/i_bl_borde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6438" y="30508575"/>
          <a:ext cx="571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168</xdr:row>
      <xdr:rowOff>0</xdr:rowOff>
    </xdr:from>
    <xdr:to>
      <xdr:col>13</xdr:col>
      <xdr:colOff>9525</xdr:colOff>
      <xdr:row>168</xdr:row>
      <xdr:rowOff>9525</xdr:rowOff>
    </xdr:to>
    <xdr:pic>
      <xdr:nvPicPr>
        <xdr:cNvPr id="27" name="図 26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6438" y="30508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168</xdr:row>
      <xdr:rowOff>0</xdr:rowOff>
    </xdr:from>
    <xdr:to>
      <xdr:col>13</xdr:col>
      <xdr:colOff>85725</xdr:colOff>
      <xdr:row>168</xdr:row>
      <xdr:rowOff>85725</xdr:rowOff>
    </xdr:to>
    <xdr:pic>
      <xdr:nvPicPr>
        <xdr:cNvPr id="28" name="図 27" descr="https://mss.benry.co.jp/image/common/i_br_border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6438" y="30508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9525</xdr:colOff>
      <xdr:row>26</xdr:row>
      <xdr:rowOff>9525</xdr:rowOff>
    </xdr:to>
    <xdr:pic>
      <xdr:nvPicPr>
        <xdr:cNvPr id="29" name="図 28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2913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57150</xdr:colOff>
      <xdr:row>106</xdr:row>
      <xdr:rowOff>85725</xdr:rowOff>
    </xdr:to>
    <xdr:pic>
      <xdr:nvPicPr>
        <xdr:cNvPr id="30" name="図 29" descr="https://mss.benry.co.jp/image/common/i_bl_borde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6438" y="19269075"/>
          <a:ext cx="571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9525</xdr:colOff>
      <xdr:row>106</xdr:row>
      <xdr:rowOff>9525</xdr:rowOff>
    </xdr:to>
    <xdr:pic>
      <xdr:nvPicPr>
        <xdr:cNvPr id="31" name="図 30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6438" y="19269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85725</xdr:colOff>
      <xdr:row>106</xdr:row>
      <xdr:rowOff>85725</xdr:rowOff>
    </xdr:to>
    <xdr:pic>
      <xdr:nvPicPr>
        <xdr:cNvPr id="32" name="図 31" descr="https://mss.benry.co.jp/image/common/i_br_border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6438" y="1926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95249</xdr:colOff>
      <xdr:row>23</xdr:row>
      <xdr:rowOff>76200</xdr:rowOff>
    </xdr:from>
    <xdr:to>
      <xdr:col>1</xdr:col>
      <xdr:colOff>1019174</xdr:colOff>
      <xdr:row>24</xdr:row>
      <xdr:rowOff>228600</xdr:rowOff>
    </xdr:to>
    <xdr:sp macro="" textlink="">
      <xdr:nvSpPr>
        <xdr:cNvPr id="33" name="テキスト ボックス 32"/>
        <xdr:cNvSpPr txBox="1"/>
      </xdr:nvSpPr>
      <xdr:spPr>
        <a:xfrm>
          <a:off x="95249" y="4219575"/>
          <a:ext cx="1114425" cy="2857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プロセス</a:t>
          </a:r>
        </a:p>
      </xdr:txBody>
    </xdr:sp>
    <xdr:clientData/>
  </xdr:twoCellAnchor>
  <xdr:twoCellAnchor>
    <xdr:from>
      <xdr:col>8</xdr:col>
      <xdr:colOff>76200</xdr:colOff>
      <xdr:row>6</xdr:row>
      <xdr:rowOff>57151</xdr:rowOff>
    </xdr:from>
    <xdr:to>
      <xdr:col>9</xdr:col>
      <xdr:colOff>542925</xdr:colOff>
      <xdr:row>8</xdr:row>
      <xdr:rowOff>66675</xdr:rowOff>
    </xdr:to>
    <xdr:sp macro="" textlink="">
      <xdr:nvSpPr>
        <xdr:cNvPr id="34" name="テキスト ボックス 33"/>
        <xdr:cNvSpPr txBox="1"/>
      </xdr:nvSpPr>
      <xdr:spPr>
        <a:xfrm>
          <a:off x="6153150" y="857251"/>
          <a:ext cx="1209675" cy="466724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chemeClr val="bg2">
                  <a:lumMod val="9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店舗人員の入力・</a:t>
          </a:r>
          <a:endParaRPr kumimoji="1" lang="en-US" altLang="ja-JP" sz="900" b="1">
            <a:solidFill>
              <a:schemeClr val="bg2">
                <a:lumMod val="9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900" b="1">
              <a:solidFill>
                <a:schemeClr val="bg2">
                  <a:lumMod val="9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事務員も含む</a:t>
          </a:r>
          <a:endParaRPr kumimoji="1" lang="en-US" altLang="ja-JP" sz="900" b="1">
            <a:solidFill>
              <a:schemeClr val="bg2">
                <a:lumMod val="9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ja-JP" altLang="en-US" sz="900" b="1">
            <a:solidFill>
              <a:schemeClr val="bg2">
                <a:lumMod val="9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428625</xdr:colOff>
      <xdr:row>22</xdr:row>
      <xdr:rowOff>28575</xdr:rowOff>
    </xdr:from>
    <xdr:to>
      <xdr:col>4</xdr:col>
      <xdr:colOff>9525</xdr:colOff>
      <xdr:row>25</xdr:row>
      <xdr:rowOff>0</xdr:rowOff>
    </xdr:to>
    <xdr:sp macro="" textlink="">
      <xdr:nvSpPr>
        <xdr:cNvPr id="35" name="四角形吹き出し 34"/>
        <xdr:cNvSpPr/>
      </xdr:nvSpPr>
      <xdr:spPr>
        <a:xfrm>
          <a:off x="1638300" y="4038600"/>
          <a:ext cx="1319213" cy="485775"/>
        </a:xfrm>
        <a:prstGeom prst="wedgeRectCallou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523875</xdr:colOff>
      <xdr:row>22</xdr:row>
      <xdr:rowOff>38101</xdr:rowOff>
    </xdr:from>
    <xdr:to>
      <xdr:col>3</xdr:col>
      <xdr:colOff>809625</xdr:colOff>
      <xdr:row>24</xdr:row>
      <xdr:rowOff>209551</xdr:rowOff>
    </xdr:to>
    <xdr:sp macro="" textlink="">
      <xdr:nvSpPr>
        <xdr:cNvPr id="36" name="テキスト ボックス 35"/>
        <xdr:cNvSpPr txBox="1"/>
      </xdr:nvSpPr>
      <xdr:spPr>
        <a:xfrm>
          <a:off x="1733550" y="4048126"/>
          <a:ext cx="1195388" cy="43815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 b="1">
              <a:solidFill>
                <a:schemeClr val="bg2">
                  <a:lumMod val="9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MSS</a:t>
          </a:r>
          <a:r>
            <a:rPr kumimoji="1" lang="ja-JP" altLang="en-US" sz="900" b="1">
              <a:solidFill>
                <a:schemeClr val="bg2">
                  <a:lumMod val="9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作業実績貼りつけ</a:t>
          </a:r>
        </a:p>
      </xdr:txBody>
    </xdr:sp>
    <xdr:clientData/>
  </xdr:twoCellAnchor>
  <xdr:twoCellAnchor>
    <xdr:from>
      <xdr:col>13</xdr:col>
      <xdr:colOff>657225</xdr:colOff>
      <xdr:row>19</xdr:row>
      <xdr:rowOff>57150</xdr:rowOff>
    </xdr:from>
    <xdr:to>
      <xdr:col>15</xdr:col>
      <xdr:colOff>323850</xdr:colOff>
      <xdr:row>22</xdr:row>
      <xdr:rowOff>76200</xdr:rowOff>
    </xdr:to>
    <xdr:sp macro="" textlink="">
      <xdr:nvSpPr>
        <xdr:cNvPr id="37" name="四角形吹き出し 36"/>
        <xdr:cNvSpPr/>
      </xdr:nvSpPr>
      <xdr:spPr>
        <a:xfrm>
          <a:off x="10253663" y="3600450"/>
          <a:ext cx="1328737" cy="485775"/>
        </a:xfrm>
        <a:prstGeom prst="wedgeRectCallou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723900</xdr:colOff>
      <xdr:row>19</xdr:row>
      <xdr:rowOff>95250</xdr:rowOff>
    </xdr:from>
    <xdr:to>
      <xdr:col>15</xdr:col>
      <xdr:colOff>209550</xdr:colOff>
      <xdr:row>22</xdr:row>
      <xdr:rowOff>57150</xdr:rowOff>
    </xdr:to>
    <xdr:sp macro="" textlink="">
      <xdr:nvSpPr>
        <xdr:cNvPr id="38" name="テキスト ボックス 37"/>
        <xdr:cNvSpPr txBox="1"/>
      </xdr:nvSpPr>
      <xdr:spPr>
        <a:xfrm>
          <a:off x="10320338" y="3638550"/>
          <a:ext cx="1147762" cy="42862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 b="1">
              <a:solidFill>
                <a:schemeClr val="bg2">
                  <a:lumMod val="9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MSS</a:t>
          </a:r>
        </a:p>
        <a:p>
          <a:pPr algn="ctr"/>
          <a:r>
            <a:rPr kumimoji="1" lang="ja-JP" altLang="en-US" sz="900" b="1">
              <a:solidFill>
                <a:schemeClr val="bg2">
                  <a:lumMod val="9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受注実績貼り付け</a:t>
          </a:r>
        </a:p>
      </xdr:txBody>
    </xdr:sp>
    <xdr:clientData/>
  </xdr:twoCellAnchor>
  <xdr:twoCellAnchor>
    <xdr:from>
      <xdr:col>0</xdr:col>
      <xdr:colOff>85725</xdr:colOff>
      <xdr:row>0</xdr:row>
      <xdr:rowOff>28575</xdr:rowOff>
    </xdr:from>
    <xdr:to>
      <xdr:col>4</xdr:col>
      <xdr:colOff>381000</xdr:colOff>
      <xdr:row>2</xdr:row>
      <xdr:rowOff>104775</xdr:rowOff>
    </xdr:to>
    <xdr:sp macro="" textlink="">
      <xdr:nvSpPr>
        <xdr:cNvPr id="39" name="テキスト ボックス 38"/>
        <xdr:cNvSpPr txBox="1"/>
      </xdr:nvSpPr>
      <xdr:spPr>
        <a:xfrm>
          <a:off x="85725" y="28575"/>
          <a:ext cx="3243263" cy="3429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ja-JP" sz="2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Management structure</a:t>
          </a:r>
          <a:endParaRPr kumimoji="1" lang="ja-JP" altLang="en-US" sz="2400"/>
        </a:p>
      </xdr:txBody>
    </xdr:sp>
    <xdr:clientData/>
  </xdr:twoCellAnchor>
  <xdr:twoCellAnchor>
    <xdr:from>
      <xdr:col>16</xdr:col>
      <xdr:colOff>171450</xdr:colOff>
      <xdr:row>28</xdr:row>
      <xdr:rowOff>0</xdr:rowOff>
    </xdr:from>
    <xdr:to>
      <xdr:col>18</xdr:col>
      <xdr:colOff>314325</xdr:colOff>
      <xdr:row>32</xdr:row>
      <xdr:rowOff>104775</xdr:rowOff>
    </xdr:to>
    <xdr:sp macro="" textlink="">
      <xdr:nvSpPr>
        <xdr:cNvPr id="40" name="テキスト ボックス 39"/>
        <xdr:cNvSpPr txBox="1"/>
      </xdr:nvSpPr>
      <xdr:spPr>
        <a:xfrm>
          <a:off x="12044363" y="5076825"/>
          <a:ext cx="1643062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171450</xdr:colOff>
      <xdr:row>35</xdr:row>
      <xdr:rowOff>19050</xdr:rowOff>
    </xdr:from>
    <xdr:to>
      <xdr:col>18</xdr:col>
      <xdr:colOff>314325</xdr:colOff>
      <xdr:row>39</xdr:row>
      <xdr:rowOff>123825</xdr:rowOff>
    </xdr:to>
    <xdr:sp macro="" textlink="">
      <xdr:nvSpPr>
        <xdr:cNvPr id="41" name="テキスト ボックス 40"/>
        <xdr:cNvSpPr txBox="1"/>
      </xdr:nvSpPr>
      <xdr:spPr>
        <a:xfrm>
          <a:off x="12044363" y="6396038"/>
          <a:ext cx="1643062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180975</xdr:colOff>
      <xdr:row>49</xdr:row>
      <xdr:rowOff>0</xdr:rowOff>
    </xdr:from>
    <xdr:to>
      <xdr:col>18</xdr:col>
      <xdr:colOff>323850</xdr:colOff>
      <xdr:row>53</xdr:row>
      <xdr:rowOff>104775</xdr:rowOff>
    </xdr:to>
    <xdr:sp macro="" textlink="">
      <xdr:nvSpPr>
        <xdr:cNvPr id="42" name="テキスト ボックス 41"/>
        <xdr:cNvSpPr txBox="1"/>
      </xdr:nvSpPr>
      <xdr:spPr>
        <a:xfrm>
          <a:off x="12053888" y="8934450"/>
          <a:ext cx="1643062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171450</xdr:colOff>
      <xdr:row>42</xdr:row>
      <xdr:rowOff>0</xdr:rowOff>
    </xdr:from>
    <xdr:to>
      <xdr:col>18</xdr:col>
      <xdr:colOff>314325</xdr:colOff>
      <xdr:row>46</xdr:row>
      <xdr:rowOff>104775</xdr:rowOff>
    </xdr:to>
    <xdr:sp macro="" textlink="">
      <xdr:nvSpPr>
        <xdr:cNvPr id="43" name="テキスト ボックス 42"/>
        <xdr:cNvSpPr txBox="1"/>
      </xdr:nvSpPr>
      <xdr:spPr>
        <a:xfrm>
          <a:off x="12044363" y="7677150"/>
          <a:ext cx="1643062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180975</xdr:colOff>
      <xdr:row>56</xdr:row>
      <xdr:rowOff>19050</xdr:rowOff>
    </xdr:from>
    <xdr:to>
      <xdr:col>18</xdr:col>
      <xdr:colOff>323850</xdr:colOff>
      <xdr:row>60</xdr:row>
      <xdr:rowOff>123825</xdr:rowOff>
    </xdr:to>
    <xdr:sp macro="" textlink="">
      <xdr:nvSpPr>
        <xdr:cNvPr id="44" name="テキスト ボックス 43"/>
        <xdr:cNvSpPr txBox="1"/>
      </xdr:nvSpPr>
      <xdr:spPr>
        <a:xfrm>
          <a:off x="12053888" y="10248900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190500</xdr:colOff>
      <xdr:row>64</xdr:row>
      <xdr:rowOff>9525</xdr:rowOff>
    </xdr:from>
    <xdr:to>
      <xdr:col>18</xdr:col>
      <xdr:colOff>333375</xdr:colOff>
      <xdr:row>68</xdr:row>
      <xdr:rowOff>114300</xdr:rowOff>
    </xdr:to>
    <xdr:sp macro="" textlink="">
      <xdr:nvSpPr>
        <xdr:cNvPr id="45" name="テキスト ボックス 44"/>
        <xdr:cNvSpPr txBox="1"/>
      </xdr:nvSpPr>
      <xdr:spPr>
        <a:xfrm>
          <a:off x="12063413" y="11649075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180975</xdr:colOff>
      <xdr:row>70</xdr:row>
      <xdr:rowOff>19050</xdr:rowOff>
    </xdr:from>
    <xdr:to>
      <xdr:col>18</xdr:col>
      <xdr:colOff>323850</xdr:colOff>
      <xdr:row>74</xdr:row>
      <xdr:rowOff>123825</xdr:rowOff>
    </xdr:to>
    <xdr:sp macro="" textlink="">
      <xdr:nvSpPr>
        <xdr:cNvPr id="46" name="テキスト ボックス 45"/>
        <xdr:cNvSpPr txBox="1"/>
      </xdr:nvSpPr>
      <xdr:spPr>
        <a:xfrm>
          <a:off x="12053888" y="12744450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161925</xdr:colOff>
      <xdr:row>77</xdr:row>
      <xdr:rowOff>19050</xdr:rowOff>
    </xdr:from>
    <xdr:to>
      <xdr:col>18</xdr:col>
      <xdr:colOff>304800</xdr:colOff>
      <xdr:row>81</xdr:row>
      <xdr:rowOff>123825</xdr:rowOff>
    </xdr:to>
    <xdr:sp macro="" textlink="">
      <xdr:nvSpPr>
        <xdr:cNvPr id="47" name="テキスト ボックス 46"/>
        <xdr:cNvSpPr txBox="1"/>
      </xdr:nvSpPr>
      <xdr:spPr>
        <a:xfrm>
          <a:off x="12034838" y="14011275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152400</xdr:colOff>
      <xdr:row>84</xdr:row>
      <xdr:rowOff>9525</xdr:rowOff>
    </xdr:from>
    <xdr:to>
      <xdr:col>18</xdr:col>
      <xdr:colOff>295275</xdr:colOff>
      <xdr:row>88</xdr:row>
      <xdr:rowOff>114300</xdr:rowOff>
    </xdr:to>
    <xdr:sp macro="" textlink="">
      <xdr:nvSpPr>
        <xdr:cNvPr id="48" name="テキスト ボックス 47"/>
        <xdr:cNvSpPr txBox="1"/>
      </xdr:nvSpPr>
      <xdr:spPr>
        <a:xfrm>
          <a:off x="12025313" y="15268575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161925</xdr:colOff>
      <xdr:row>90</xdr:row>
      <xdr:rowOff>133350</xdr:rowOff>
    </xdr:from>
    <xdr:to>
      <xdr:col>18</xdr:col>
      <xdr:colOff>304800</xdr:colOff>
      <xdr:row>95</xdr:row>
      <xdr:rowOff>28575</xdr:rowOff>
    </xdr:to>
    <xdr:sp macro="" textlink="">
      <xdr:nvSpPr>
        <xdr:cNvPr id="49" name="テキスト ボックス 48"/>
        <xdr:cNvSpPr txBox="1"/>
      </xdr:nvSpPr>
      <xdr:spPr>
        <a:xfrm>
          <a:off x="12034838" y="16478250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180975</xdr:colOff>
      <xdr:row>98</xdr:row>
      <xdr:rowOff>9525</xdr:rowOff>
    </xdr:from>
    <xdr:to>
      <xdr:col>18</xdr:col>
      <xdr:colOff>323850</xdr:colOff>
      <xdr:row>102</xdr:row>
      <xdr:rowOff>114300</xdr:rowOff>
    </xdr:to>
    <xdr:sp macro="" textlink="">
      <xdr:nvSpPr>
        <xdr:cNvPr id="50" name="テキスト ボックス 49"/>
        <xdr:cNvSpPr txBox="1"/>
      </xdr:nvSpPr>
      <xdr:spPr>
        <a:xfrm>
          <a:off x="12053888" y="17830800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161925</xdr:colOff>
      <xdr:row>105</xdr:row>
      <xdr:rowOff>9525</xdr:rowOff>
    </xdr:from>
    <xdr:to>
      <xdr:col>18</xdr:col>
      <xdr:colOff>304800</xdr:colOff>
      <xdr:row>109</xdr:row>
      <xdr:rowOff>114300</xdr:rowOff>
    </xdr:to>
    <xdr:sp macro="" textlink="">
      <xdr:nvSpPr>
        <xdr:cNvPr id="51" name="テキスト ボックス 50"/>
        <xdr:cNvSpPr txBox="1"/>
      </xdr:nvSpPr>
      <xdr:spPr>
        <a:xfrm>
          <a:off x="12034838" y="19097625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180975</xdr:colOff>
      <xdr:row>112</xdr:row>
      <xdr:rowOff>9525</xdr:rowOff>
    </xdr:from>
    <xdr:to>
      <xdr:col>18</xdr:col>
      <xdr:colOff>323850</xdr:colOff>
      <xdr:row>116</xdr:row>
      <xdr:rowOff>114300</xdr:rowOff>
    </xdr:to>
    <xdr:sp macro="" textlink="">
      <xdr:nvSpPr>
        <xdr:cNvPr id="52" name="テキスト ボックス 51"/>
        <xdr:cNvSpPr txBox="1"/>
      </xdr:nvSpPr>
      <xdr:spPr>
        <a:xfrm>
          <a:off x="12053888" y="20364450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171450</xdr:colOff>
      <xdr:row>119</xdr:row>
      <xdr:rowOff>9525</xdr:rowOff>
    </xdr:from>
    <xdr:to>
      <xdr:col>18</xdr:col>
      <xdr:colOff>314325</xdr:colOff>
      <xdr:row>123</xdr:row>
      <xdr:rowOff>114300</xdr:rowOff>
    </xdr:to>
    <xdr:sp macro="" textlink="">
      <xdr:nvSpPr>
        <xdr:cNvPr id="53" name="テキスト ボックス 52"/>
        <xdr:cNvSpPr txBox="1"/>
      </xdr:nvSpPr>
      <xdr:spPr>
        <a:xfrm>
          <a:off x="12044363" y="21631275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200025</xdr:colOff>
      <xdr:row>126</xdr:row>
      <xdr:rowOff>19050</xdr:rowOff>
    </xdr:from>
    <xdr:to>
      <xdr:col>18</xdr:col>
      <xdr:colOff>342900</xdr:colOff>
      <xdr:row>130</xdr:row>
      <xdr:rowOff>123825</xdr:rowOff>
    </xdr:to>
    <xdr:sp macro="" textlink="">
      <xdr:nvSpPr>
        <xdr:cNvPr id="54" name="テキスト ボックス 53"/>
        <xdr:cNvSpPr txBox="1"/>
      </xdr:nvSpPr>
      <xdr:spPr>
        <a:xfrm>
          <a:off x="12072938" y="22907625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209550</xdr:colOff>
      <xdr:row>133</xdr:row>
      <xdr:rowOff>19050</xdr:rowOff>
    </xdr:from>
    <xdr:to>
      <xdr:col>18</xdr:col>
      <xdr:colOff>352425</xdr:colOff>
      <xdr:row>137</xdr:row>
      <xdr:rowOff>123825</xdr:rowOff>
    </xdr:to>
    <xdr:sp macro="" textlink="">
      <xdr:nvSpPr>
        <xdr:cNvPr id="55" name="テキスト ボックス 54"/>
        <xdr:cNvSpPr txBox="1"/>
      </xdr:nvSpPr>
      <xdr:spPr>
        <a:xfrm>
          <a:off x="12082463" y="24174450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209550</xdr:colOff>
      <xdr:row>140</xdr:row>
      <xdr:rowOff>9525</xdr:rowOff>
    </xdr:from>
    <xdr:to>
      <xdr:col>18</xdr:col>
      <xdr:colOff>352425</xdr:colOff>
      <xdr:row>144</xdr:row>
      <xdr:rowOff>114300</xdr:rowOff>
    </xdr:to>
    <xdr:sp macro="" textlink="">
      <xdr:nvSpPr>
        <xdr:cNvPr id="56" name="テキスト ボックス 55"/>
        <xdr:cNvSpPr txBox="1"/>
      </xdr:nvSpPr>
      <xdr:spPr>
        <a:xfrm>
          <a:off x="12082463" y="25431750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219075</xdr:colOff>
      <xdr:row>147</xdr:row>
      <xdr:rowOff>9525</xdr:rowOff>
    </xdr:from>
    <xdr:to>
      <xdr:col>18</xdr:col>
      <xdr:colOff>361950</xdr:colOff>
      <xdr:row>151</xdr:row>
      <xdr:rowOff>114300</xdr:rowOff>
    </xdr:to>
    <xdr:sp macro="" textlink="">
      <xdr:nvSpPr>
        <xdr:cNvPr id="57" name="テキスト ボックス 56"/>
        <xdr:cNvSpPr txBox="1"/>
      </xdr:nvSpPr>
      <xdr:spPr>
        <a:xfrm>
          <a:off x="12091988" y="26708100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219075</xdr:colOff>
      <xdr:row>154</xdr:row>
      <xdr:rowOff>0</xdr:rowOff>
    </xdr:from>
    <xdr:to>
      <xdr:col>18</xdr:col>
      <xdr:colOff>361950</xdr:colOff>
      <xdr:row>158</xdr:row>
      <xdr:rowOff>104775</xdr:rowOff>
    </xdr:to>
    <xdr:sp macro="" textlink="">
      <xdr:nvSpPr>
        <xdr:cNvPr id="58" name="テキスト ボックス 57"/>
        <xdr:cNvSpPr txBox="1"/>
      </xdr:nvSpPr>
      <xdr:spPr>
        <a:xfrm>
          <a:off x="12091988" y="27965400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238125</xdr:colOff>
      <xdr:row>161</xdr:row>
      <xdr:rowOff>0</xdr:rowOff>
    </xdr:from>
    <xdr:to>
      <xdr:col>18</xdr:col>
      <xdr:colOff>381000</xdr:colOff>
      <xdr:row>165</xdr:row>
      <xdr:rowOff>104775</xdr:rowOff>
    </xdr:to>
    <xdr:sp macro="" textlink="">
      <xdr:nvSpPr>
        <xdr:cNvPr id="59" name="テキスト ボックス 58"/>
        <xdr:cNvSpPr txBox="1"/>
      </xdr:nvSpPr>
      <xdr:spPr>
        <a:xfrm>
          <a:off x="12111038" y="29232225"/>
          <a:ext cx="1643062" cy="833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257175</xdr:colOff>
      <xdr:row>168</xdr:row>
      <xdr:rowOff>9525</xdr:rowOff>
    </xdr:from>
    <xdr:to>
      <xdr:col>18</xdr:col>
      <xdr:colOff>400050</xdr:colOff>
      <xdr:row>172</xdr:row>
      <xdr:rowOff>114300</xdr:rowOff>
    </xdr:to>
    <xdr:sp macro="" textlink="">
      <xdr:nvSpPr>
        <xdr:cNvPr id="60" name="テキスト ボックス 59"/>
        <xdr:cNvSpPr txBox="1"/>
      </xdr:nvSpPr>
      <xdr:spPr>
        <a:xfrm>
          <a:off x="12130088" y="30518100"/>
          <a:ext cx="1643062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7</xdr:col>
      <xdr:colOff>123825</xdr:colOff>
      <xdr:row>182</xdr:row>
      <xdr:rowOff>66675</xdr:rowOff>
    </xdr:from>
    <xdr:to>
      <xdr:col>8</xdr:col>
      <xdr:colOff>314325</xdr:colOff>
      <xdr:row>185</xdr:row>
      <xdr:rowOff>28575</xdr:rowOff>
    </xdr:to>
    <xdr:sp macro="" textlink="">
      <xdr:nvSpPr>
        <xdr:cNvPr id="61" name="角丸四角形 60"/>
        <xdr:cNvSpPr/>
      </xdr:nvSpPr>
      <xdr:spPr>
        <a:xfrm>
          <a:off x="5310188" y="33108900"/>
          <a:ext cx="1081087" cy="504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</xdr:colOff>
      <xdr:row>182</xdr:row>
      <xdr:rowOff>57150</xdr:rowOff>
    </xdr:from>
    <xdr:to>
      <xdr:col>10</xdr:col>
      <xdr:colOff>352425</xdr:colOff>
      <xdr:row>185</xdr:row>
      <xdr:rowOff>19050</xdr:rowOff>
    </xdr:to>
    <xdr:sp macro="" textlink="">
      <xdr:nvSpPr>
        <xdr:cNvPr id="62" name="角丸四角形 61"/>
        <xdr:cNvSpPr/>
      </xdr:nvSpPr>
      <xdr:spPr>
        <a:xfrm>
          <a:off x="6829425" y="33099375"/>
          <a:ext cx="995363" cy="504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85725</xdr:colOff>
      <xdr:row>182</xdr:row>
      <xdr:rowOff>66675</xdr:rowOff>
    </xdr:from>
    <xdr:to>
      <xdr:col>12</xdr:col>
      <xdr:colOff>647700</xdr:colOff>
      <xdr:row>185</xdr:row>
      <xdr:rowOff>28575</xdr:rowOff>
    </xdr:to>
    <xdr:sp macro="" textlink="">
      <xdr:nvSpPr>
        <xdr:cNvPr id="63" name="角丸四角形 62"/>
        <xdr:cNvSpPr/>
      </xdr:nvSpPr>
      <xdr:spPr>
        <a:xfrm>
          <a:off x="8243888" y="33108900"/>
          <a:ext cx="1009650" cy="504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85725</xdr:colOff>
      <xdr:row>182</xdr:row>
      <xdr:rowOff>66675</xdr:rowOff>
    </xdr:from>
    <xdr:to>
      <xdr:col>14</xdr:col>
      <xdr:colOff>266700</xdr:colOff>
      <xdr:row>185</xdr:row>
      <xdr:rowOff>28575</xdr:rowOff>
    </xdr:to>
    <xdr:sp macro="" textlink="">
      <xdr:nvSpPr>
        <xdr:cNvPr id="64" name="角丸四角形 63"/>
        <xdr:cNvSpPr/>
      </xdr:nvSpPr>
      <xdr:spPr>
        <a:xfrm>
          <a:off x="9682163" y="33108900"/>
          <a:ext cx="985837" cy="504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152400</xdr:colOff>
      <xdr:row>187</xdr:row>
      <xdr:rowOff>47625</xdr:rowOff>
    </xdr:from>
    <xdr:to>
      <xdr:col>8</xdr:col>
      <xdr:colOff>342900</xdr:colOff>
      <xdr:row>190</xdr:row>
      <xdr:rowOff>0</xdr:rowOff>
    </xdr:to>
    <xdr:sp macro="" textlink="">
      <xdr:nvSpPr>
        <xdr:cNvPr id="65" name="角丸四角形 64"/>
        <xdr:cNvSpPr/>
      </xdr:nvSpPr>
      <xdr:spPr>
        <a:xfrm>
          <a:off x="5338763" y="33999488"/>
          <a:ext cx="1081087" cy="5000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187</xdr:row>
      <xdr:rowOff>66675</xdr:rowOff>
    </xdr:from>
    <xdr:to>
      <xdr:col>10</xdr:col>
      <xdr:colOff>371475</xdr:colOff>
      <xdr:row>190</xdr:row>
      <xdr:rowOff>19050</xdr:rowOff>
    </xdr:to>
    <xdr:sp macro="" textlink="">
      <xdr:nvSpPr>
        <xdr:cNvPr id="66" name="角丸四角形 65"/>
        <xdr:cNvSpPr/>
      </xdr:nvSpPr>
      <xdr:spPr>
        <a:xfrm>
          <a:off x="6848475" y="34018538"/>
          <a:ext cx="995363" cy="5000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57150</xdr:colOff>
      <xdr:row>187</xdr:row>
      <xdr:rowOff>85725</xdr:rowOff>
    </xdr:from>
    <xdr:to>
      <xdr:col>12</xdr:col>
      <xdr:colOff>619125</xdr:colOff>
      <xdr:row>190</xdr:row>
      <xdr:rowOff>38100</xdr:rowOff>
    </xdr:to>
    <xdr:sp macro="" textlink="">
      <xdr:nvSpPr>
        <xdr:cNvPr id="67" name="角丸四角形 66"/>
        <xdr:cNvSpPr/>
      </xdr:nvSpPr>
      <xdr:spPr>
        <a:xfrm>
          <a:off x="8215313" y="34037588"/>
          <a:ext cx="1009650" cy="5000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76200</xdr:colOff>
      <xdr:row>187</xdr:row>
      <xdr:rowOff>95250</xdr:rowOff>
    </xdr:from>
    <xdr:to>
      <xdr:col>14</xdr:col>
      <xdr:colOff>257175</xdr:colOff>
      <xdr:row>190</xdr:row>
      <xdr:rowOff>47625</xdr:rowOff>
    </xdr:to>
    <xdr:sp macro="" textlink="">
      <xdr:nvSpPr>
        <xdr:cNvPr id="68" name="角丸四角形 67"/>
        <xdr:cNvSpPr/>
      </xdr:nvSpPr>
      <xdr:spPr>
        <a:xfrm>
          <a:off x="9672638" y="34047113"/>
          <a:ext cx="985837" cy="5000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</xdr:colOff>
      <xdr:row>192</xdr:row>
      <xdr:rowOff>19050</xdr:rowOff>
    </xdr:from>
    <xdr:to>
      <xdr:col>9</xdr:col>
      <xdr:colOff>285750</xdr:colOff>
      <xdr:row>194</xdr:row>
      <xdr:rowOff>123825</xdr:rowOff>
    </xdr:to>
    <xdr:sp macro="" textlink="">
      <xdr:nvSpPr>
        <xdr:cNvPr id="69" name="角丸四角形 68"/>
        <xdr:cNvSpPr/>
      </xdr:nvSpPr>
      <xdr:spPr>
        <a:xfrm>
          <a:off x="6115050" y="34880550"/>
          <a:ext cx="990600" cy="4667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342900</xdr:colOff>
      <xdr:row>192</xdr:row>
      <xdr:rowOff>28575</xdr:rowOff>
    </xdr:from>
    <xdr:to>
      <xdr:col>12</xdr:col>
      <xdr:colOff>171450</xdr:colOff>
      <xdr:row>194</xdr:row>
      <xdr:rowOff>133350</xdr:rowOff>
    </xdr:to>
    <xdr:sp macro="" textlink="">
      <xdr:nvSpPr>
        <xdr:cNvPr id="70" name="角丸四角形 69"/>
        <xdr:cNvSpPr/>
      </xdr:nvSpPr>
      <xdr:spPr>
        <a:xfrm>
          <a:off x="7815263" y="34890075"/>
          <a:ext cx="962025" cy="4667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895350</xdr:colOff>
      <xdr:row>192</xdr:row>
      <xdr:rowOff>19050</xdr:rowOff>
    </xdr:from>
    <xdr:to>
      <xdr:col>14</xdr:col>
      <xdr:colOff>19050</xdr:colOff>
      <xdr:row>194</xdr:row>
      <xdr:rowOff>123825</xdr:rowOff>
    </xdr:to>
    <xdr:sp macro="" textlink="">
      <xdr:nvSpPr>
        <xdr:cNvPr id="71" name="角丸四角形 70"/>
        <xdr:cNvSpPr/>
      </xdr:nvSpPr>
      <xdr:spPr>
        <a:xfrm>
          <a:off x="9501188" y="34880550"/>
          <a:ext cx="919162" cy="4667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333375</xdr:colOff>
      <xdr:row>196</xdr:row>
      <xdr:rowOff>28575</xdr:rowOff>
    </xdr:from>
    <xdr:to>
      <xdr:col>12</xdr:col>
      <xdr:colOff>161925</xdr:colOff>
      <xdr:row>198</xdr:row>
      <xdr:rowOff>133350</xdr:rowOff>
    </xdr:to>
    <xdr:sp macro="" textlink="">
      <xdr:nvSpPr>
        <xdr:cNvPr id="72" name="角丸四角形 71"/>
        <xdr:cNvSpPr/>
      </xdr:nvSpPr>
      <xdr:spPr>
        <a:xfrm>
          <a:off x="7805738" y="35613975"/>
          <a:ext cx="962025" cy="4667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200</xdr:row>
      <xdr:rowOff>38100</xdr:rowOff>
    </xdr:from>
    <xdr:to>
      <xdr:col>12</xdr:col>
      <xdr:colOff>180975</xdr:colOff>
      <xdr:row>203</xdr:row>
      <xdr:rowOff>0</xdr:rowOff>
    </xdr:to>
    <xdr:sp macro="" textlink="">
      <xdr:nvSpPr>
        <xdr:cNvPr id="73" name="角丸四角形 72"/>
        <xdr:cNvSpPr/>
      </xdr:nvSpPr>
      <xdr:spPr>
        <a:xfrm>
          <a:off x="7824788" y="36347400"/>
          <a:ext cx="962025" cy="5048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190500</xdr:colOff>
      <xdr:row>177</xdr:row>
      <xdr:rowOff>57150</xdr:rowOff>
    </xdr:from>
    <xdr:to>
      <xdr:col>15</xdr:col>
      <xdr:colOff>542925</xdr:colOff>
      <xdr:row>203</xdr:row>
      <xdr:rowOff>123825</xdr:rowOff>
    </xdr:to>
    <xdr:sp macro="" textlink="">
      <xdr:nvSpPr>
        <xdr:cNvPr id="74" name="角丸四角形 73"/>
        <xdr:cNvSpPr/>
      </xdr:nvSpPr>
      <xdr:spPr>
        <a:xfrm>
          <a:off x="4548188" y="32194500"/>
          <a:ext cx="7253287" cy="4781550"/>
        </a:xfrm>
        <a:prstGeom prst="round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178</xdr:row>
      <xdr:rowOff>9525</xdr:rowOff>
    </xdr:from>
    <xdr:to>
      <xdr:col>13</xdr:col>
      <xdr:colOff>409575</xdr:colOff>
      <xdr:row>179</xdr:row>
      <xdr:rowOff>114300</xdr:rowOff>
    </xdr:to>
    <xdr:sp macro="" textlink="">
      <xdr:nvSpPr>
        <xdr:cNvPr id="75" name="テキスト ボックス 74"/>
        <xdr:cNvSpPr txBox="1"/>
      </xdr:nvSpPr>
      <xdr:spPr>
        <a:xfrm>
          <a:off x="6657975" y="32327850"/>
          <a:ext cx="3348038" cy="2857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店舗内組織（役割分担）　　　　　　　月現在</a:t>
          </a:r>
        </a:p>
      </xdr:txBody>
    </xdr:sp>
    <xdr:clientData/>
  </xdr:twoCellAnchor>
  <xdr:twoCellAnchor>
    <xdr:from>
      <xdr:col>14</xdr:col>
      <xdr:colOff>104775</xdr:colOff>
      <xdr:row>6</xdr:row>
      <xdr:rowOff>76200</xdr:rowOff>
    </xdr:from>
    <xdr:to>
      <xdr:col>15</xdr:col>
      <xdr:colOff>628650</xdr:colOff>
      <xdr:row>8</xdr:row>
      <xdr:rowOff>123825</xdr:rowOff>
    </xdr:to>
    <xdr:sp macro="" textlink="">
      <xdr:nvSpPr>
        <xdr:cNvPr id="76" name="四角形吹き出し 75"/>
        <xdr:cNvSpPr/>
      </xdr:nvSpPr>
      <xdr:spPr>
        <a:xfrm>
          <a:off x="10506075" y="876300"/>
          <a:ext cx="1366838" cy="504825"/>
        </a:xfrm>
        <a:prstGeom prst="wedgeRectCallou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180975</xdr:colOff>
      <xdr:row>6</xdr:row>
      <xdr:rowOff>95250</xdr:rowOff>
    </xdr:from>
    <xdr:to>
      <xdr:col>15</xdr:col>
      <xdr:colOff>523875</xdr:colOff>
      <xdr:row>8</xdr:row>
      <xdr:rowOff>104774</xdr:rowOff>
    </xdr:to>
    <xdr:sp macro="" textlink="">
      <xdr:nvSpPr>
        <xdr:cNvPr id="77" name="テキスト ボックス 76"/>
        <xdr:cNvSpPr txBox="1"/>
      </xdr:nvSpPr>
      <xdr:spPr>
        <a:xfrm>
          <a:off x="10582275" y="895350"/>
          <a:ext cx="1200150" cy="466724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chemeClr val="bg2">
                  <a:lumMod val="9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一人当たり目標売上の設定</a:t>
          </a:r>
        </a:p>
      </xdr:txBody>
    </xdr:sp>
    <xdr:clientData/>
  </xdr:twoCellAnchor>
  <xdr:twoCellAnchor>
    <xdr:from>
      <xdr:col>5</xdr:col>
      <xdr:colOff>76199</xdr:colOff>
      <xdr:row>22</xdr:row>
      <xdr:rowOff>85725</xdr:rowOff>
    </xdr:from>
    <xdr:to>
      <xdr:col>6</xdr:col>
      <xdr:colOff>561974</xdr:colOff>
      <xdr:row>25</xdr:row>
      <xdr:rowOff>0</xdr:rowOff>
    </xdr:to>
    <xdr:sp macro="" textlink="">
      <xdr:nvSpPr>
        <xdr:cNvPr id="78" name="テキスト ボックス 77"/>
        <xdr:cNvSpPr txBox="1"/>
      </xdr:nvSpPr>
      <xdr:spPr>
        <a:xfrm>
          <a:off x="3709987" y="4095750"/>
          <a:ext cx="1209675" cy="42862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chemeClr val="bg2">
                  <a:lumMod val="9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粗利管理表で、作業毎の粗利確認・入力</a:t>
          </a:r>
        </a:p>
      </xdr:txBody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9525</xdr:colOff>
      <xdr:row>25</xdr:row>
      <xdr:rowOff>9525</xdr:rowOff>
    </xdr:to>
    <xdr:pic>
      <xdr:nvPicPr>
        <xdr:cNvPr id="79" name="図 78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2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57150</xdr:colOff>
      <xdr:row>118</xdr:row>
      <xdr:rowOff>85725</xdr:rowOff>
    </xdr:to>
    <xdr:pic>
      <xdr:nvPicPr>
        <xdr:cNvPr id="80" name="図 79" descr="https://mss.benry.co.jp/image/common/i_bl_borde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21440775"/>
          <a:ext cx="571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9525</xdr:colOff>
      <xdr:row>118</xdr:row>
      <xdr:rowOff>9525</xdr:rowOff>
    </xdr:to>
    <xdr:pic>
      <xdr:nvPicPr>
        <xdr:cNvPr id="81" name="図 80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2144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85725</xdr:colOff>
      <xdr:row>118</xdr:row>
      <xdr:rowOff>85725</xdr:rowOff>
    </xdr:to>
    <xdr:pic>
      <xdr:nvPicPr>
        <xdr:cNvPr id="82" name="図 81" descr="https://mss.benry.co.jp/image/common/i_br_border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21440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9525</xdr:colOff>
      <xdr:row>25</xdr:row>
      <xdr:rowOff>9525</xdr:rowOff>
    </xdr:to>
    <xdr:pic>
      <xdr:nvPicPr>
        <xdr:cNvPr id="83" name="図 82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93950" y="452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57150</xdr:colOff>
      <xdr:row>118</xdr:row>
      <xdr:rowOff>85725</xdr:rowOff>
    </xdr:to>
    <xdr:pic>
      <xdr:nvPicPr>
        <xdr:cNvPr id="84" name="図 83" descr="https://mss.benry.co.jp/image/common/i_bl_borde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21440775"/>
          <a:ext cx="571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9525</xdr:colOff>
      <xdr:row>118</xdr:row>
      <xdr:rowOff>9525</xdr:rowOff>
    </xdr:to>
    <xdr:pic>
      <xdr:nvPicPr>
        <xdr:cNvPr id="85" name="図 84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93950" y="2144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118</xdr:row>
      <xdr:rowOff>0</xdr:rowOff>
    </xdr:from>
    <xdr:to>
      <xdr:col>40</xdr:col>
      <xdr:colOff>85725</xdr:colOff>
      <xdr:row>118</xdr:row>
      <xdr:rowOff>85725</xdr:rowOff>
    </xdr:to>
    <xdr:pic>
      <xdr:nvPicPr>
        <xdr:cNvPr id="86" name="図 85" descr="https://mss.benry.co.jp/image/common/i_br_border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36888" y="21440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9525</xdr:colOff>
      <xdr:row>25</xdr:row>
      <xdr:rowOff>9525</xdr:rowOff>
    </xdr:to>
    <xdr:pic>
      <xdr:nvPicPr>
        <xdr:cNvPr id="87" name="図 86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47850" y="452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208</xdr:row>
      <xdr:rowOff>0</xdr:rowOff>
    </xdr:from>
    <xdr:to>
      <xdr:col>40</xdr:col>
      <xdr:colOff>57150</xdr:colOff>
      <xdr:row>208</xdr:row>
      <xdr:rowOff>85725</xdr:rowOff>
    </xdr:to>
    <xdr:pic>
      <xdr:nvPicPr>
        <xdr:cNvPr id="88" name="図 87" descr="https://mss.benry.co.jp/image/common/i_bl_borde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36888" y="37757100"/>
          <a:ext cx="571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0</xdr:colOff>
      <xdr:row>208</xdr:row>
      <xdr:rowOff>0</xdr:rowOff>
    </xdr:from>
    <xdr:to>
      <xdr:col>56</xdr:col>
      <xdr:colOff>9525</xdr:colOff>
      <xdr:row>208</xdr:row>
      <xdr:rowOff>9525</xdr:rowOff>
    </xdr:to>
    <xdr:pic>
      <xdr:nvPicPr>
        <xdr:cNvPr id="89" name="図 88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47850" y="37757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57</xdr:col>
      <xdr:colOff>0</xdr:colOff>
      <xdr:row>208</xdr:row>
      <xdr:rowOff>0</xdr:rowOff>
    </xdr:from>
    <xdr:to>
      <xdr:col>57</xdr:col>
      <xdr:colOff>85725</xdr:colOff>
      <xdr:row>208</xdr:row>
      <xdr:rowOff>85725</xdr:rowOff>
    </xdr:to>
    <xdr:pic>
      <xdr:nvPicPr>
        <xdr:cNvPr id="90" name="図 89" descr="https://mss.benry.co.jp/image/common/i_br_border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90788" y="377571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87</xdr:col>
      <xdr:colOff>0</xdr:colOff>
      <xdr:row>25</xdr:row>
      <xdr:rowOff>0</xdr:rowOff>
    </xdr:from>
    <xdr:to>
      <xdr:col>87</xdr:col>
      <xdr:colOff>9525</xdr:colOff>
      <xdr:row>25</xdr:row>
      <xdr:rowOff>9525</xdr:rowOff>
    </xdr:to>
    <xdr:pic>
      <xdr:nvPicPr>
        <xdr:cNvPr id="91" name="図 90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64688" y="452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58</xdr:col>
      <xdr:colOff>0</xdr:colOff>
      <xdr:row>56</xdr:row>
      <xdr:rowOff>0</xdr:rowOff>
    </xdr:from>
    <xdr:to>
      <xdr:col>58</xdr:col>
      <xdr:colOff>57150</xdr:colOff>
      <xdr:row>56</xdr:row>
      <xdr:rowOff>85725</xdr:rowOff>
    </xdr:to>
    <xdr:pic>
      <xdr:nvPicPr>
        <xdr:cNvPr id="92" name="図 91" descr="https://mss.benry.co.jp/image/common/i_bl_borde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33725" y="10229850"/>
          <a:ext cx="571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87</xdr:col>
      <xdr:colOff>0</xdr:colOff>
      <xdr:row>55</xdr:row>
      <xdr:rowOff>0</xdr:rowOff>
    </xdr:from>
    <xdr:to>
      <xdr:col>87</xdr:col>
      <xdr:colOff>9525</xdr:colOff>
      <xdr:row>55</xdr:row>
      <xdr:rowOff>9525</xdr:rowOff>
    </xdr:to>
    <xdr:pic>
      <xdr:nvPicPr>
        <xdr:cNvPr id="93" name="図 92" descr="https://mss.benry.co.jp/image/common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64688" y="10048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88</xdr:col>
      <xdr:colOff>0</xdr:colOff>
      <xdr:row>55</xdr:row>
      <xdr:rowOff>0</xdr:rowOff>
    </xdr:from>
    <xdr:to>
      <xdr:col>88</xdr:col>
      <xdr:colOff>85725</xdr:colOff>
      <xdr:row>55</xdr:row>
      <xdr:rowOff>85725</xdr:rowOff>
    </xdr:to>
    <xdr:pic>
      <xdr:nvPicPr>
        <xdr:cNvPr id="94" name="図 93" descr="https://mss.benry.co.jp/image/common/i_br_border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07625" y="10048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57</xdr:col>
      <xdr:colOff>611980</xdr:colOff>
      <xdr:row>57</xdr:row>
      <xdr:rowOff>9525</xdr:rowOff>
    </xdr:from>
    <xdr:to>
      <xdr:col>64</xdr:col>
      <xdr:colOff>573880</xdr:colOff>
      <xdr:row>72</xdr:row>
      <xdr:rowOff>76200</xdr:rowOff>
    </xdr:to>
    <xdr:graphicFrame macro="">
      <xdr:nvGraphicFramePr>
        <xdr:cNvPr id="95" name="グラフ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65</xdr:col>
      <xdr:colOff>102393</xdr:colOff>
      <xdr:row>57</xdr:row>
      <xdr:rowOff>14288</xdr:rowOff>
    </xdr:from>
    <xdr:to>
      <xdr:col>72</xdr:col>
      <xdr:colOff>26193</xdr:colOff>
      <xdr:row>72</xdr:row>
      <xdr:rowOff>80963</xdr:rowOff>
    </xdr:to>
    <xdr:graphicFrame macro="">
      <xdr:nvGraphicFramePr>
        <xdr:cNvPr id="96" name="グラフ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57</xdr:col>
      <xdr:colOff>592931</xdr:colOff>
      <xdr:row>72</xdr:row>
      <xdr:rowOff>176213</xdr:rowOff>
    </xdr:from>
    <xdr:to>
      <xdr:col>64</xdr:col>
      <xdr:colOff>554831</xdr:colOff>
      <xdr:row>88</xdr:row>
      <xdr:rowOff>23813</xdr:rowOff>
    </xdr:to>
    <xdr:graphicFrame macro="">
      <xdr:nvGraphicFramePr>
        <xdr:cNvPr id="97" name="グラフ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16/AppData/Local/Microsoft/Windows/INetCache/IE/XKBM8UMH/&#12510;&#12493;&#12540;&#12472;&#12513;&#12531;&#12488;&#12473;&#12488;&#12521;&#12463;&#12481;&#12515;&#12540;&#65288;&#36939;&#21942;&#12398;&#27083;&#2510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ネージメントストラクチャー20190529 （原本） (2"/>
      <sheetName val="マネージメントストラクチャー20190529 （原本）"/>
      <sheetName val="粗利管理表"/>
      <sheetName val="売上の構成"/>
      <sheetName val="マネージメントストラクチャー20190529"/>
      <sheetName val="Sheet4"/>
    </sheetNames>
    <sheetDataSet>
      <sheetData sheetId="0">
        <row r="46">
          <cell r="BG46" t="str">
            <v>新規客数</v>
          </cell>
          <cell r="BH46">
            <v>36</v>
          </cell>
          <cell r="BI46">
            <v>0</v>
          </cell>
          <cell r="BJ46">
            <v>35</v>
          </cell>
          <cell r="BK46">
            <v>0</v>
          </cell>
          <cell r="BL46">
            <v>36</v>
          </cell>
          <cell r="BM46">
            <v>0</v>
          </cell>
          <cell r="BN46">
            <v>33</v>
          </cell>
          <cell r="BO46">
            <v>0</v>
          </cell>
          <cell r="BP46">
            <v>39</v>
          </cell>
          <cell r="BQ46">
            <v>0</v>
          </cell>
          <cell r="BR46">
            <v>36</v>
          </cell>
          <cell r="BS46">
            <v>0</v>
          </cell>
          <cell r="BT46">
            <v>33</v>
          </cell>
          <cell r="BU46">
            <v>0</v>
          </cell>
          <cell r="BV46">
            <v>22</v>
          </cell>
        </row>
        <row r="47">
          <cell r="BG47" t="str">
            <v>リピート客数</v>
          </cell>
          <cell r="BH47">
            <v>42</v>
          </cell>
          <cell r="BI47">
            <v>0</v>
          </cell>
          <cell r="BJ47">
            <v>44</v>
          </cell>
          <cell r="BK47">
            <v>0</v>
          </cell>
          <cell r="BL47">
            <v>67</v>
          </cell>
          <cell r="BM47">
            <v>0</v>
          </cell>
          <cell r="BN47">
            <v>52</v>
          </cell>
          <cell r="BO47">
            <v>0</v>
          </cell>
          <cell r="BP47">
            <v>60</v>
          </cell>
          <cell r="BQ47">
            <v>0</v>
          </cell>
          <cell r="BR47">
            <v>42</v>
          </cell>
          <cell r="BS47">
            <v>0</v>
          </cell>
          <cell r="BT47">
            <v>56</v>
          </cell>
          <cell r="BU47">
            <v>0</v>
          </cell>
          <cell r="BV47">
            <v>65</v>
          </cell>
        </row>
        <row r="49">
          <cell r="BG49" t="str">
            <v>受注率</v>
          </cell>
          <cell r="BH49">
            <v>0.76700000000000002</v>
          </cell>
          <cell r="BI49">
            <v>0</v>
          </cell>
          <cell r="BJ49">
            <v>0.69699999999999995</v>
          </cell>
          <cell r="BK49">
            <v>0</v>
          </cell>
          <cell r="BL49">
            <v>0.65300000000000002</v>
          </cell>
          <cell r="BM49">
            <v>0</v>
          </cell>
          <cell r="BN49">
            <v>0.66400000000000003</v>
          </cell>
          <cell r="BO49">
            <v>0</v>
          </cell>
          <cell r="BP49">
            <v>0.65700000000000003</v>
          </cell>
          <cell r="BQ49">
            <v>0</v>
          </cell>
          <cell r="BR49">
            <v>0.58499999999999996</v>
          </cell>
          <cell r="BS49">
            <v>0</v>
          </cell>
          <cell r="BT49">
            <v>0.752</v>
          </cell>
          <cell r="BU49">
            <v>0</v>
          </cell>
          <cell r="BV49">
            <v>0.78900000000000003</v>
          </cell>
        </row>
        <row r="52">
          <cell r="BG52" t="str">
            <v>客単価</v>
          </cell>
          <cell r="BH52">
            <v>20508</v>
          </cell>
          <cell r="BI52">
            <v>0</v>
          </cell>
          <cell r="BJ52">
            <v>33517</v>
          </cell>
          <cell r="BK52">
            <v>0</v>
          </cell>
          <cell r="BL52">
            <v>22972</v>
          </cell>
          <cell r="BM52">
            <v>0</v>
          </cell>
          <cell r="BN52">
            <v>26479</v>
          </cell>
          <cell r="BO52">
            <v>0</v>
          </cell>
          <cell r="BP52">
            <v>28576</v>
          </cell>
          <cell r="BQ52">
            <v>0</v>
          </cell>
          <cell r="BR52">
            <v>32129</v>
          </cell>
          <cell r="BS52">
            <v>0</v>
          </cell>
          <cell r="BT52">
            <v>32327</v>
          </cell>
          <cell r="BU52">
            <v>0</v>
          </cell>
          <cell r="BV52">
            <v>35224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rgbClr val="FFFF00"/>
        </a:solidFill>
        <a:ln w="9525" cmpd="sng">
          <a:noFill/>
        </a:ln>
      </a:spPr>
      <a:bodyPr vertOverflow="clip" horzOverflow="clip" wrap="square" rtlCol="0" anchor="t"/>
      <a:lstStyle>
        <a:defPPr algn="ctr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53"/>
  <sheetViews>
    <sheetView topLeftCell="A49" workbookViewId="0">
      <selection activeCell="R37" sqref="R37"/>
    </sheetView>
  </sheetViews>
  <sheetFormatPr defaultColWidth="2.59765625" defaultRowHeight="12.75" x14ac:dyDescent="0.25"/>
  <cols>
    <col min="3" max="3" width="3.06640625" bestFit="1" customWidth="1"/>
  </cols>
  <sheetData>
    <row r="2" spans="2:64" x14ac:dyDescent="0.25">
      <c r="B2" t="s">
        <v>60</v>
      </c>
    </row>
    <row r="5" spans="2:64" ht="21" x14ac:dyDescent="0.4">
      <c r="O5" s="4" t="s">
        <v>4</v>
      </c>
    </row>
    <row r="6" spans="2:64" ht="21" x14ac:dyDescent="0.4">
      <c r="O6" s="5"/>
      <c r="AK6" s="9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1"/>
    </row>
    <row r="7" spans="2:64" x14ac:dyDescent="0.25">
      <c r="F7" t="s">
        <v>1</v>
      </c>
      <c r="K7" t="s">
        <v>66</v>
      </c>
      <c r="R7" t="s">
        <v>67</v>
      </c>
      <c r="AK7" s="12"/>
      <c r="AL7" s="13"/>
      <c r="AM7" s="13"/>
      <c r="AN7" s="13"/>
      <c r="AO7" s="13"/>
      <c r="AP7" s="13"/>
      <c r="AQ7" s="13"/>
      <c r="AR7" s="13"/>
      <c r="AS7" s="13" t="s">
        <v>62</v>
      </c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4"/>
    </row>
    <row r="8" spans="2:64" x14ac:dyDescent="0.25">
      <c r="R8" t="s">
        <v>68</v>
      </c>
      <c r="Z8" t="s">
        <v>69</v>
      </c>
      <c r="AK8" s="12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4"/>
    </row>
    <row r="9" spans="2:64" x14ac:dyDescent="0.25">
      <c r="AK9" s="12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4"/>
    </row>
    <row r="10" spans="2:64" x14ac:dyDescent="0.25">
      <c r="AK10" s="12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4"/>
    </row>
    <row r="11" spans="2:64" x14ac:dyDescent="0.25">
      <c r="C11" t="s">
        <v>5</v>
      </c>
      <c r="D11" t="s">
        <v>22</v>
      </c>
      <c r="AK11" s="12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 t="s">
        <v>52</v>
      </c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4"/>
    </row>
    <row r="12" spans="2:64" x14ac:dyDescent="0.25">
      <c r="I12" s="6" t="s">
        <v>23</v>
      </c>
      <c r="J12" s="6"/>
      <c r="K12" s="6"/>
      <c r="L12" s="6"/>
      <c r="M12" s="6"/>
      <c r="N12" s="6"/>
      <c r="O12" s="6"/>
      <c r="P12" s="6"/>
      <c r="R12" t="s">
        <v>24</v>
      </c>
      <c r="AK12" s="12"/>
      <c r="AL12" s="13" t="s">
        <v>46</v>
      </c>
      <c r="AM12" s="13"/>
      <c r="AN12" s="13"/>
      <c r="AO12" s="13"/>
      <c r="AP12" s="13"/>
      <c r="AQ12" s="13"/>
      <c r="AR12" s="13"/>
      <c r="AS12" s="13"/>
      <c r="AT12" s="13"/>
      <c r="AU12" s="13" t="s">
        <v>47</v>
      </c>
      <c r="AV12" s="13"/>
      <c r="AW12" s="13" t="s">
        <v>48</v>
      </c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4"/>
    </row>
    <row r="13" spans="2:64" x14ac:dyDescent="0.25">
      <c r="AK13" s="12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 t="s">
        <v>49</v>
      </c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4"/>
    </row>
    <row r="14" spans="2:64" x14ac:dyDescent="0.25">
      <c r="C14" t="s">
        <v>6</v>
      </c>
      <c r="D14" s="6" t="s">
        <v>7</v>
      </c>
      <c r="E14" s="6"/>
      <c r="F14" s="6"/>
      <c r="G14" s="6"/>
      <c r="H14" s="6"/>
      <c r="I14" s="6"/>
      <c r="J14" s="6"/>
      <c r="K14" s="6"/>
      <c r="L14" s="6"/>
      <c r="M14" s="6"/>
      <c r="R14" t="s">
        <v>25</v>
      </c>
      <c r="S14" t="s">
        <v>26</v>
      </c>
      <c r="AK14" s="12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 t="s">
        <v>50</v>
      </c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4"/>
    </row>
    <row r="15" spans="2:64" x14ac:dyDescent="0.25">
      <c r="S15" t="s">
        <v>27</v>
      </c>
      <c r="AK15" s="12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 t="s">
        <v>51</v>
      </c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4"/>
    </row>
    <row r="16" spans="2:64" x14ac:dyDescent="0.25">
      <c r="AK16" s="12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4"/>
    </row>
    <row r="17" spans="3:64" x14ac:dyDescent="0.25">
      <c r="AK17" s="12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4"/>
    </row>
    <row r="18" spans="3:64" x14ac:dyDescent="0.25">
      <c r="AK18" s="12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4"/>
    </row>
    <row r="19" spans="3:64" x14ac:dyDescent="0.25">
      <c r="C19" t="s">
        <v>8</v>
      </c>
      <c r="D19" t="s">
        <v>9</v>
      </c>
      <c r="R19" s="6" t="s">
        <v>28</v>
      </c>
      <c r="S19" s="6" t="s">
        <v>31</v>
      </c>
      <c r="T19" s="6"/>
      <c r="U19" s="6"/>
      <c r="V19" s="6"/>
      <c r="W19" s="6"/>
      <c r="X19" s="6"/>
      <c r="Y19" s="6"/>
      <c r="Z19" s="6"/>
      <c r="AA19" s="6"/>
      <c r="AB19" s="6"/>
      <c r="AK19" s="12"/>
      <c r="AL19" s="13" t="s">
        <v>53</v>
      </c>
      <c r="AM19" s="13"/>
      <c r="AN19" s="13"/>
      <c r="AO19" s="13"/>
      <c r="AP19" s="13"/>
      <c r="AQ19" s="13"/>
      <c r="AR19" s="13"/>
      <c r="AS19" s="13"/>
      <c r="AT19" s="13"/>
      <c r="AU19" s="13" t="s">
        <v>47</v>
      </c>
      <c r="AV19" s="13"/>
      <c r="AW19" s="13" t="s">
        <v>54</v>
      </c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4"/>
    </row>
    <row r="20" spans="3:64" x14ac:dyDescent="0.25">
      <c r="AK20" s="12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4"/>
    </row>
    <row r="21" spans="3:64" x14ac:dyDescent="0.25">
      <c r="AK21" s="12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 t="s">
        <v>61</v>
      </c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4"/>
    </row>
    <row r="22" spans="3:64" x14ac:dyDescent="0.25">
      <c r="C22" t="s">
        <v>10</v>
      </c>
      <c r="D22" t="s">
        <v>11</v>
      </c>
      <c r="R22" s="6" t="s">
        <v>28</v>
      </c>
      <c r="S22" s="6" t="s">
        <v>29</v>
      </c>
      <c r="T22" s="6"/>
      <c r="U22" s="6"/>
      <c r="V22" s="6"/>
      <c r="W22" s="6"/>
      <c r="X22" s="6"/>
      <c r="Y22" s="6"/>
      <c r="Z22" s="6"/>
      <c r="AA22" s="6"/>
      <c r="AB22" s="6"/>
      <c r="AK22" s="12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4"/>
    </row>
    <row r="23" spans="3:64" x14ac:dyDescent="0.25">
      <c r="R23" s="6"/>
      <c r="S23" s="6" t="s">
        <v>30</v>
      </c>
      <c r="T23" s="6"/>
      <c r="U23" s="6"/>
      <c r="V23" s="6"/>
      <c r="W23" s="6"/>
      <c r="X23" s="6"/>
      <c r="Y23" s="6"/>
      <c r="Z23" s="6"/>
      <c r="AA23" s="6"/>
      <c r="AB23" s="6"/>
      <c r="AK23" s="12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4"/>
    </row>
    <row r="24" spans="3:64" x14ac:dyDescent="0.25"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K24" s="12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4"/>
    </row>
    <row r="25" spans="3:64" x14ac:dyDescent="0.25">
      <c r="AK25" s="12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4"/>
    </row>
    <row r="26" spans="3:64" x14ac:dyDescent="0.25">
      <c r="AK26" s="12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4"/>
    </row>
    <row r="27" spans="3:64" x14ac:dyDescent="0.25">
      <c r="C27" t="s">
        <v>12</v>
      </c>
      <c r="D27" t="s">
        <v>13</v>
      </c>
      <c r="R27" s="6" t="s">
        <v>33</v>
      </c>
      <c r="S27" s="6" t="s">
        <v>34</v>
      </c>
      <c r="T27" s="6"/>
      <c r="U27" s="6"/>
      <c r="V27" s="6"/>
      <c r="W27" s="6"/>
      <c r="X27" s="6"/>
      <c r="Y27" s="6"/>
      <c r="AK27" s="12"/>
      <c r="AL27" s="13" t="s">
        <v>71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4"/>
    </row>
    <row r="28" spans="3:64" x14ac:dyDescent="0.25">
      <c r="R28" s="6" t="s">
        <v>38</v>
      </c>
      <c r="S28" s="6" t="s">
        <v>35</v>
      </c>
      <c r="T28" s="6"/>
      <c r="U28" s="6"/>
      <c r="V28" s="6"/>
      <c r="W28" s="6"/>
      <c r="X28" s="6"/>
      <c r="Y28" s="6"/>
      <c r="AK28" s="12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4"/>
    </row>
    <row r="29" spans="3:64" x14ac:dyDescent="0.25">
      <c r="AK29" s="12"/>
      <c r="AL29" s="13" t="s">
        <v>72</v>
      </c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4"/>
    </row>
    <row r="30" spans="3:64" x14ac:dyDescent="0.25">
      <c r="C30" t="s">
        <v>14</v>
      </c>
      <c r="D30" t="s">
        <v>15</v>
      </c>
      <c r="R30" s="6" t="s">
        <v>32</v>
      </c>
      <c r="S30" s="6" t="s">
        <v>323</v>
      </c>
      <c r="T30" s="6"/>
      <c r="U30" s="6"/>
      <c r="V30" s="6"/>
      <c r="W30" s="6"/>
      <c r="X30" s="6"/>
      <c r="Y30" s="6"/>
      <c r="AK30" s="12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4"/>
    </row>
    <row r="31" spans="3:64" x14ac:dyDescent="0.25">
      <c r="R31" t="s">
        <v>36</v>
      </c>
      <c r="S31" t="s">
        <v>55</v>
      </c>
      <c r="AK31" s="12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4"/>
    </row>
    <row r="32" spans="3:64" x14ac:dyDescent="0.25">
      <c r="R32" s="8" t="s">
        <v>56</v>
      </c>
      <c r="S32" s="8" t="s">
        <v>57</v>
      </c>
      <c r="T32" s="8"/>
      <c r="U32" s="8"/>
      <c r="V32" s="8"/>
      <c r="W32" s="8"/>
      <c r="X32" s="8"/>
      <c r="Y32" s="8"/>
      <c r="AK32" s="12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4"/>
    </row>
    <row r="33" spans="3:64" x14ac:dyDescent="0.25">
      <c r="R33" s="6" t="s">
        <v>36</v>
      </c>
      <c r="S33" s="6" t="s">
        <v>37</v>
      </c>
      <c r="T33" s="6"/>
      <c r="U33" s="6"/>
      <c r="V33" s="6"/>
      <c r="W33" s="6"/>
      <c r="X33" s="6"/>
      <c r="Y33" s="6"/>
      <c r="AK33" s="12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4"/>
    </row>
    <row r="34" spans="3:64" x14ac:dyDescent="0.25">
      <c r="R34" s="6" t="s">
        <v>28</v>
      </c>
      <c r="S34" s="6" t="s">
        <v>70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K34" s="12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4"/>
    </row>
    <row r="35" spans="3:64" x14ac:dyDescent="0.25">
      <c r="R35" t="s">
        <v>28</v>
      </c>
      <c r="S35" t="s">
        <v>63</v>
      </c>
      <c r="AK35" s="12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 t="s">
        <v>73</v>
      </c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4"/>
    </row>
    <row r="36" spans="3:64" x14ac:dyDescent="0.25">
      <c r="R36" s="6" t="s">
        <v>38</v>
      </c>
      <c r="S36" s="6" t="s">
        <v>39</v>
      </c>
      <c r="T36" s="6"/>
      <c r="U36" s="6"/>
      <c r="V36" s="6"/>
      <c r="W36" s="6"/>
      <c r="X36" s="6"/>
      <c r="Y36" s="6"/>
      <c r="AK36" s="12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4"/>
    </row>
    <row r="37" spans="3:64" x14ac:dyDescent="0.25">
      <c r="R37" s="6" t="s">
        <v>321</v>
      </c>
      <c r="S37" s="6" t="s">
        <v>322</v>
      </c>
      <c r="T37" s="6"/>
      <c r="U37" s="6"/>
      <c r="V37" s="6"/>
      <c r="W37" s="6"/>
      <c r="X37" s="6"/>
      <c r="Y37" s="6"/>
      <c r="AK37" s="12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 t="s">
        <v>74</v>
      </c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4"/>
    </row>
    <row r="38" spans="3:64" x14ac:dyDescent="0.25">
      <c r="AK38" s="15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16"/>
    </row>
    <row r="39" spans="3:64" x14ac:dyDescent="0.25">
      <c r="C39" t="s">
        <v>16</v>
      </c>
      <c r="D39" t="s">
        <v>17</v>
      </c>
      <c r="R39" s="7" t="s">
        <v>32</v>
      </c>
      <c r="S39" s="7" t="s">
        <v>40</v>
      </c>
      <c r="T39" s="7"/>
      <c r="U39" s="7"/>
      <c r="V39" s="7"/>
      <c r="W39" s="7"/>
      <c r="X39" s="7"/>
      <c r="Y39" s="7"/>
    </row>
    <row r="41" spans="3:64" x14ac:dyDescent="0.25">
      <c r="C41" t="s">
        <v>18</v>
      </c>
      <c r="D41" t="s">
        <v>19</v>
      </c>
      <c r="R41" s="6" t="s">
        <v>28</v>
      </c>
      <c r="S41" s="6" t="s">
        <v>41</v>
      </c>
      <c r="T41" s="6"/>
      <c r="U41" s="6"/>
      <c r="V41" s="6"/>
      <c r="W41" s="6"/>
      <c r="X41" s="6"/>
      <c r="Y41" s="6"/>
    </row>
    <row r="42" spans="3:64" x14ac:dyDescent="0.25">
      <c r="R42" t="s">
        <v>38</v>
      </c>
      <c r="S42" t="s">
        <v>42</v>
      </c>
    </row>
    <row r="44" spans="3:64" x14ac:dyDescent="0.25">
      <c r="C44" t="s">
        <v>20</v>
      </c>
      <c r="D44" t="s">
        <v>21</v>
      </c>
      <c r="R44" s="6" t="s">
        <v>36</v>
      </c>
      <c r="S44" s="6" t="s">
        <v>3</v>
      </c>
      <c r="T44" s="6"/>
      <c r="U44" s="6"/>
      <c r="V44" s="6"/>
      <c r="W44" s="6"/>
      <c r="X44" s="6"/>
      <c r="Y44" s="6"/>
      <c r="Z44" s="6"/>
      <c r="AA44" s="6"/>
      <c r="AB44" s="6"/>
    </row>
    <row r="45" spans="3:64" x14ac:dyDescent="0.25">
      <c r="R45" s="6" t="s">
        <v>324</v>
      </c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3:64" x14ac:dyDescent="0.25">
      <c r="R46" s="6" t="s">
        <v>25</v>
      </c>
      <c r="S46" s="6" t="s">
        <v>283</v>
      </c>
      <c r="T46" s="6"/>
      <c r="U46" s="6"/>
      <c r="V46" s="6"/>
      <c r="W46" s="6"/>
      <c r="X46" s="6"/>
      <c r="Y46" s="6"/>
      <c r="Z46" s="6"/>
      <c r="AA46" s="6"/>
      <c r="AB46" s="6"/>
    </row>
    <row r="47" spans="3:64" x14ac:dyDescent="0.25">
      <c r="R47" s="6" t="s">
        <v>338</v>
      </c>
      <c r="S47" s="6" t="s">
        <v>339</v>
      </c>
      <c r="T47" s="6"/>
      <c r="U47" s="6"/>
      <c r="V47" s="6"/>
      <c r="W47" s="6"/>
      <c r="X47" s="6"/>
      <c r="Y47" s="6"/>
      <c r="Z47" s="6"/>
      <c r="AA47" s="6"/>
      <c r="AB47" s="6"/>
    </row>
    <row r="48" spans="3:64" x14ac:dyDescent="0.25">
      <c r="R48" t="s">
        <v>28</v>
      </c>
      <c r="S48" t="s">
        <v>43</v>
      </c>
    </row>
    <row r="49" spans="3:39" x14ac:dyDescent="0.25">
      <c r="C49" t="s">
        <v>44</v>
      </c>
      <c r="D49" t="s">
        <v>45</v>
      </c>
    </row>
    <row r="50" spans="3:39" x14ac:dyDescent="0.25">
      <c r="AF50" s="8"/>
      <c r="AG50" s="8"/>
      <c r="AH50" s="8"/>
      <c r="AI50" s="8"/>
      <c r="AJ50" s="8"/>
      <c r="AK50" s="8"/>
      <c r="AL50" s="8"/>
      <c r="AM50" s="8"/>
    </row>
    <row r="51" spans="3:39" x14ac:dyDescent="0.25">
      <c r="C51" t="s">
        <v>58</v>
      </c>
      <c r="D51" t="s">
        <v>59</v>
      </c>
      <c r="AF51" s="8"/>
      <c r="AG51" s="8"/>
      <c r="AH51" s="8"/>
      <c r="AI51" s="8"/>
      <c r="AJ51" s="8"/>
      <c r="AK51" s="8"/>
      <c r="AL51" s="8"/>
      <c r="AM51" s="8"/>
    </row>
    <row r="52" spans="3:39" x14ac:dyDescent="0.25">
      <c r="N52" t="s">
        <v>76</v>
      </c>
      <c r="Q52" s="8"/>
      <c r="R52" s="6" t="s">
        <v>64</v>
      </c>
      <c r="S52" s="6" t="s">
        <v>65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3:39" x14ac:dyDescent="0.25">
      <c r="S53" t="s">
        <v>75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09"/>
  <sheetViews>
    <sheetView topLeftCell="A7" zoomScale="55" zoomScaleNormal="55" workbookViewId="0">
      <selection activeCell="N51" sqref="N51"/>
    </sheetView>
  </sheetViews>
  <sheetFormatPr defaultColWidth="9" defaultRowHeight="10.5" x14ac:dyDescent="0.25"/>
  <cols>
    <col min="1" max="1" width="3.46484375" style="17" customWidth="1"/>
    <col min="2" max="2" width="13.46484375" style="17" customWidth="1"/>
    <col min="3" max="3" width="12.73046875" style="17" customWidth="1"/>
    <col min="4" max="4" width="11.59765625" style="17" customWidth="1"/>
    <col min="5" max="5" width="9.59765625" style="17" bestFit="1" customWidth="1"/>
    <col min="6" max="6" width="10.1328125" style="17" bestFit="1" customWidth="1"/>
    <col min="7" max="7" width="11.59765625" style="17" customWidth="1"/>
    <col min="8" max="8" width="12.46484375" style="17" customWidth="1"/>
    <col min="9" max="9" width="10.3984375" style="17" customWidth="1"/>
    <col min="10" max="10" width="9.1328125" style="17" bestFit="1" customWidth="1"/>
    <col min="11" max="11" width="9.59765625" style="17" bestFit="1" customWidth="1"/>
    <col min="12" max="12" width="6.265625" style="17" customWidth="1"/>
    <col min="13" max="13" width="13.86328125" style="17" customWidth="1"/>
    <col min="14" max="14" width="11.265625" style="17" customWidth="1"/>
    <col min="15" max="15" width="12" style="17" customWidth="1"/>
    <col min="16" max="16" width="8.59765625" style="17" customWidth="1"/>
    <col min="17" max="17" width="11.3984375" style="17" customWidth="1"/>
    <col min="18" max="18" width="9.59765625" style="17" bestFit="1" customWidth="1"/>
    <col min="19" max="19" width="8.3984375" style="17" customWidth="1"/>
    <col min="20" max="20" width="10.265625" style="17" customWidth="1"/>
    <col min="21" max="21" width="9" style="17"/>
    <col min="22" max="22" width="9.1328125" style="17" bestFit="1" customWidth="1"/>
    <col min="23" max="23" width="9" style="17"/>
    <col min="24" max="24" width="15" style="17" customWidth="1"/>
    <col min="25" max="25" width="9" style="17"/>
    <col min="26" max="33" width="9.46484375" style="17" bestFit="1" customWidth="1"/>
    <col min="34" max="37" width="9.06640625" style="17" bestFit="1" customWidth="1"/>
    <col min="38" max="38" width="10.59765625" style="17" bestFit="1" customWidth="1"/>
    <col min="39" max="39" width="9.46484375" style="17" bestFit="1" customWidth="1"/>
    <col min="40" max="40" width="9" style="17"/>
    <col min="41" max="41" width="20.46484375" style="17" customWidth="1"/>
    <col min="42" max="42" width="9" style="17"/>
    <col min="43" max="43" width="9.06640625" style="17" bestFit="1" customWidth="1"/>
    <col min="44" max="50" width="9.46484375" style="17" bestFit="1" customWidth="1"/>
    <col min="51" max="54" width="9.06640625" style="17" bestFit="1" customWidth="1"/>
    <col min="55" max="55" width="10.59765625" style="17" bestFit="1" customWidth="1"/>
    <col min="56" max="56" width="9.46484375" style="17" bestFit="1" customWidth="1"/>
    <col min="57" max="59" width="9" style="17"/>
    <col min="60" max="60" width="9.46484375" style="17" bestFit="1" customWidth="1"/>
    <col min="61" max="61" width="9.06640625" style="17" bestFit="1" customWidth="1"/>
    <col min="62" max="62" width="9.46484375" style="17" bestFit="1" customWidth="1"/>
    <col min="63" max="63" width="9.06640625" style="17" bestFit="1" customWidth="1"/>
    <col min="64" max="64" width="9.46484375" style="17" bestFit="1" customWidth="1"/>
    <col min="65" max="65" width="9.06640625" style="17" bestFit="1" customWidth="1"/>
    <col min="66" max="66" width="9.46484375" style="17" bestFit="1" customWidth="1"/>
    <col min="67" max="67" width="9.06640625" style="17" bestFit="1" customWidth="1"/>
    <col min="68" max="68" width="9.46484375" style="17" bestFit="1" customWidth="1"/>
    <col min="69" max="69" width="9.06640625" style="17" bestFit="1" customWidth="1"/>
    <col min="70" max="70" width="9.46484375" style="17" bestFit="1" customWidth="1"/>
    <col min="71" max="71" width="9.06640625" style="17" bestFit="1" customWidth="1"/>
    <col min="72" max="72" width="9.46484375" style="17" bestFit="1" customWidth="1"/>
    <col min="73" max="73" width="9.06640625" style="17" bestFit="1" customWidth="1"/>
    <col min="74" max="74" width="9.46484375" style="17" bestFit="1" customWidth="1"/>
    <col min="75" max="78" width="9.06640625" style="17" bestFit="1" customWidth="1"/>
    <col min="79" max="79" width="9" style="17"/>
    <col min="80" max="80" width="9.06640625" style="17" bestFit="1" customWidth="1"/>
    <col min="81" max="81" width="9" style="17"/>
    <col min="82" max="82" width="9.06640625" style="17" bestFit="1" customWidth="1"/>
    <col min="83" max="83" width="9" style="17"/>
    <col min="84" max="84" width="10.59765625" style="17" bestFit="1" customWidth="1"/>
    <col min="85" max="85" width="9.06640625" style="17" bestFit="1" customWidth="1"/>
    <col min="86" max="86" width="9.46484375" style="17" bestFit="1" customWidth="1"/>
    <col min="87" max="87" width="9.06640625" style="17" bestFit="1" customWidth="1"/>
    <col min="88" max="16384" width="9" style="17"/>
  </cols>
  <sheetData>
    <row r="1" spans="2:19" x14ac:dyDescent="0.25">
      <c r="R1" s="161" t="s">
        <v>77</v>
      </c>
      <c r="S1" s="161"/>
    </row>
    <row r="7" spans="2:19" ht="18" customHeight="1" x14ac:dyDescent="0.25">
      <c r="C7" s="18" t="s">
        <v>78</v>
      </c>
      <c r="D7" s="19"/>
      <c r="F7" s="20" t="s">
        <v>79</v>
      </c>
      <c r="G7" s="21">
        <f>G11-G9</f>
        <v>0</v>
      </c>
      <c r="I7" s="22"/>
      <c r="J7" s="22"/>
      <c r="K7" s="22"/>
      <c r="M7" s="23" t="s">
        <v>80</v>
      </c>
      <c r="N7" s="24">
        <f>G7/J11</f>
        <v>0</v>
      </c>
    </row>
    <row r="8" spans="2:19" ht="18" customHeight="1" x14ac:dyDescent="0.2">
      <c r="C8" s="25" t="s">
        <v>81</v>
      </c>
      <c r="D8" s="19"/>
      <c r="F8" s="26"/>
      <c r="I8" s="27"/>
      <c r="J8" s="28"/>
      <c r="N8" s="29"/>
    </row>
    <row r="9" spans="2:19" ht="18" customHeight="1" x14ac:dyDescent="0.25">
      <c r="C9" s="23" t="s">
        <v>82</v>
      </c>
      <c r="D9" s="19">
        <f>G11*(1-D12)</f>
        <v>3247750</v>
      </c>
      <c r="F9" s="20" t="s">
        <v>83</v>
      </c>
      <c r="G9" s="19">
        <f>D8+D9+D7</f>
        <v>3247750</v>
      </c>
      <c r="H9" s="26"/>
      <c r="I9" s="30"/>
      <c r="J9" s="30"/>
      <c r="K9" s="30"/>
      <c r="N9" s="29"/>
    </row>
    <row r="10" spans="2:19" ht="18" customHeight="1" x14ac:dyDescent="0.25">
      <c r="C10" s="23" t="s">
        <v>84</v>
      </c>
      <c r="D10" s="31">
        <f>D9/G11</f>
        <v>1</v>
      </c>
      <c r="F10" s="26"/>
      <c r="I10" s="32" t="s">
        <v>85</v>
      </c>
      <c r="J10" s="32" t="s">
        <v>86</v>
      </c>
      <c r="M10" s="23" t="s">
        <v>87</v>
      </c>
      <c r="N10" s="23" t="s">
        <v>88</v>
      </c>
      <c r="O10" s="33" t="s">
        <v>89</v>
      </c>
      <c r="P10" s="162" t="s">
        <v>90</v>
      </c>
      <c r="Q10" s="163"/>
      <c r="R10" s="20" t="s">
        <v>91</v>
      </c>
    </row>
    <row r="11" spans="2:19" ht="18" customHeight="1" x14ac:dyDescent="0.25">
      <c r="C11" s="23" t="s">
        <v>92</v>
      </c>
      <c r="D11" s="34">
        <f>F119</f>
        <v>0</v>
      </c>
      <c r="F11" s="20" t="s">
        <v>93</v>
      </c>
      <c r="G11" s="35">
        <f>I17+N17</f>
        <v>3247750</v>
      </c>
      <c r="I11" s="33" t="s">
        <v>94</v>
      </c>
      <c r="J11" s="36">
        <v>5</v>
      </c>
      <c r="K11" s="37" t="s">
        <v>95</v>
      </c>
      <c r="M11" s="38">
        <f>G11/J11</f>
        <v>649550</v>
      </c>
      <c r="N11" s="38">
        <f>G9/J11</f>
        <v>649550</v>
      </c>
      <c r="O11" s="24">
        <v>600000</v>
      </c>
      <c r="P11" s="164">
        <f>M11-O11</f>
        <v>49550</v>
      </c>
      <c r="Q11" s="165"/>
      <c r="R11" s="24">
        <f>P11/22</f>
        <v>2252.2727272727275</v>
      </c>
    </row>
    <row r="12" spans="2:19" ht="20.25" customHeight="1" x14ac:dyDescent="0.25">
      <c r="C12" s="23" t="s">
        <v>96</v>
      </c>
      <c r="D12" s="31">
        <f>F64</f>
        <v>0</v>
      </c>
    </row>
    <row r="14" spans="2:19" ht="19.5" customHeight="1" x14ac:dyDescent="0.25">
      <c r="D14" s="23" t="s">
        <v>97</v>
      </c>
      <c r="E14" s="19">
        <f>(I17+N17)/(I16+N16)</f>
        <v>36086.111111111109</v>
      </c>
      <c r="H14" s="23" t="s">
        <v>98</v>
      </c>
      <c r="I14" s="39">
        <f>I16+N16</f>
        <v>90</v>
      </c>
    </row>
    <row r="15" spans="2:19" x14ac:dyDescent="0.25">
      <c r="B15" s="40" t="s">
        <v>99</v>
      </c>
    </row>
    <row r="16" spans="2:19" ht="20.25" customHeight="1" x14ac:dyDescent="0.25">
      <c r="B16" s="41" t="s">
        <v>100</v>
      </c>
      <c r="H16" s="23" t="s">
        <v>101</v>
      </c>
      <c r="I16" s="39">
        <f>J29+J36+J43++J50</f>
        <v>68</v>
      </c>
      <c r="M16" s="23" t="s">
        <v>102</v>
      </c>
      <c r="N16" s="42">
        <f>O29+O36+O43+O50+O57+O64+O71+O78+O85+O92+O99+O106+O106+O113+O120+O127+O134+O141+O148+O155+O162+O169</f>
        <v>22</v>
      </c>
    </row>
    <row r="17" spans="2:89" ht="20.25" customHeight="1" x14ac:dyDescent="0.25">
      <c r="B17" s="43" t="s">
        <v>103</v>
      </c>
      <c r="H17" s="23" t="s">
        <v>104</v>
      </c>
      <c r="I17" s="44">
        <f>J34+J48</f>
        <v>2349050</v>
      </c>
      <c r="M17" s="23" t="s">
        <v>105</v>
      </c>
      <c r="N17" s="44">
        <f>O34+O41+O55+O90+O125+O132</f>
        <v>898700</v>
      </c>
    </row>
    <row r="18" spans="2:89" ht="14.25" x14ac:dyDescent="0.25">
      <c r="B18" s="45" t="s">
        <v>103</v>
      </c>
      <c r="C18" s="22"/>
      <c r="D18" s="46"/>
      <c r="H18" s="23" t="s">
        <v>106</v>
      </c>
      <c r="I18" s="19">
        <f>I17/I16</f>
        <v>34544.852941176468</v>
      </c>
      <c r="M18" s="23" t="s">
        <v>107</v>
      </c>
      <c r="N18" s="19">
        <f>N17/N16</f>
        <v>40850</v>
      </c>
    </row>
    <row r="22" spans="2:89" ht="15.75" customHeight="1" x14ac:dyDescent="0.25">
      <c r="J22" s="20" t="s">
        <v>108</v>
      </c>
      <c r="K22" s="37">
        <f>I25+N25</f>
        <v>114</v>
      </c>
      <c r="L22" s="20" t="s">
        <v>109</v>
      </c>
      <c r="M22" s="47">
        <f>(J25+O25)/2</f>
        <v>0.73445945945945956</v>
      </c>
    </row>
    <row r="25" spans="2:89" ht="19.5" customHeight="1" x14ac:dyDescent="0.25">
      <c r="H25" s="23" t="s">
        <v>110</v>
      </c>
      <c r="I25" s="37">
        <f>J28+J35+J42+J49</f>
        <v>74</v>
      </c>
      <c r="J25" s="48">
        <f>I16/I25</f>
        <v>0.91891891891891897</v>
      </c>
      <c r="M25" s="23" t="s">
        <v>111</v>
      </c>
      <c r="N25" s="37">
        <f>O28+O35+O42+O49+O56+O63+O70+O77+O84+O91+O98+O105+O112+O119+O126+O133+O140+O147+O154+O161+O168</f>
        <v>40</v>
      </c>
      <c r="O25" s="48">
        <f>N16/N25</f>
        <v>0.55000000000000004</v>
      </c>
      <c r="W25" s="49" t="s">
        <v>112</v>
      </c>
    </row>
    <row r="26" spans="2:89" ht="14.25" x14ac:dyDescent="0.25">
      <c r="M26" s="22"/>
      <c r="N26" s="50"/>
      <c r="O26" s="51"/>
      <c r="P26" s="52"/>
      <c r="W26" s="53" t="s">
        <v>113</v>
      </c>
      <c r="X26" s="53" t="s">
        <v>114</v>
      </c>
      <c r="Y26" s="53" t="s">
        <v>115</v>
      </c>
      <c r="Z26" s="54">
        <v>43556</v>
      </c>
      <c r="AA26" s="54">
        <v>43586</v>
      </c>
      <c r="AB26" s="54">
        <v>43617</v>
      </c>
      <c r="AC26" s="54">
        <v>43647</v>
      </c>
      <c r="AD26" s="54">
        <v>43678</v>
      </c>
      <c r="AE26" s="54">
        <v>43709</v>
      </c>
      <c r="AF26" s="54">
        <v>43739</v>
      </c>
      <c r="AG26" s="55">
        <v>43770</v>
      </c>
      <c r="AH26" s="54">
        <v>43800</v>
      </c>
      <c r="AI26" s="54">
        <v>43831</v>
      </c>
      <c r="AJ26" s="54">
        <v>43862</v>
      </c>
      <c r="AK26" s="54">
        <v>43891</v>
      </c>
      <c r="AL26" s="53" t="s">
        <v>116</v>
      </c>
      <c r="AM26" s="53" t="s">
        <v>117</v>
      </c>
      <c r="AN26" s="151"/>
      <c r="AO26" s="53" t="s">
        <v>118</v>
      </c>
      <c r="AP26" s="53" t="s">
        <v>115</v>
      </c>
      <c r="AQ26" s="54">
        <v>43556</v>
      </c>
      <c r="AR26" s="54">
        <v>43586</v>
      </c>
      <c r="AS26" s="54">
        <v>43617</v>
      </c>
      <c r="AT26" s="54">
        <v>43647</v>
      </c>
      <c r="AU26" s="54">
        <v>43678</v>
      </c>
      <c r="AV26" s="54">
        <v>43709</v>
      </c>
      <c r="AW26" s="54">
        <v>43739</v>
      </c>
      <c r="AX26" s="56">
        <v>43770</v>
      </c>
      <c r="AY26" s="54">
        <v>43800</v>
      </c>
      <c r="AZ26" s="54">
        <v>43831</v>
      </c>
      <c r="BA26" s="54">
        <v>43862</v>
      </c>
      <c r="BB26" s="54">
        <v>43891</v>
      </c>
      <c r="BC26" s="53" t="s">
        <v>116</v>
      </c>
      <c r="BD26" s="53" t="s">
        <v>117</v>
      </c>
      <c r="BE26" s="151"/>
      <c r="BF26" s="57"/>
      <c r="BH26" s="160">
        <v>43556</v>
      </c>
      <c r="BI26" s="53" t="s">
        <v>93</v>
      </c>
      <c r="BJ26" s="160">
        <v>43586</v>
      </c>
      <c r="BK26" s="53" t="s">
        <v>93</v>
      </c>
      <c r="BL26" s="160">
        <v>43617</v>
      </c>
      <c r="BM26" s="53" t="s">
        <v>93</v>
      </c>
      <c r="BN26" s="160">
        <v>43647</v>
      </c>
      <c r="BO26" s="53" t="s">
        <v>93</v>
      </c>
      <c r="BP26" s="160">
        <v>43678</v>
      </c>
      <c r="BQ26" s="53" t="s">
        <v>93</v>
      </c>
      <c r="BR26" s="160">
        <v>43709</v>
      </c>
      <c r="BS26" s="53" t="s">
        <v>93</v>
      </c>
      <c r="BT26" s="160">
        <v>43739</v>
      </c>
      <c r="BU26" s="53" t="s">
        <v>93</v>
      </c>
      <c r="BV26" s="159">
        <v>43770</v>
      </c>
      <c r="BW26" s="58" t="s">
        <v>93</v>
      </c>
      <c r="BX26" s="160">
        <v>43800</v>
      </c>
      <c r="BY26" s="53" t="s">
        <v>93</v>
      </c>
      <c r="BZ26" s="160">
        <v>43831</v>
      </c>
      <c r="CA26" s="53" t="s">
        <v>93</v>
      </c>
      <c r="CB26" s="160">
        <v>43862</v>
      </c>
      <c r="CC26" s="53" t="s">
        <v>93</v>
      </c>
      <c r="CD26" s="160">
        <v>43891</v>
      </c>
      <c r="CE26" s="53" t="s">
        <v>93</v>
      </c>
      <c r="CF26" s="157" t="s">
        <v>116</v>
      </c>
      <c r="CG26" s="53" t="s">
        <v>93</v>
      </c>
      <c r="CH26" s="157" t="s">
        <v>117</v>
      </c>
      <c r="CI26" s="53" t="s">
        <v>93</v>
      </c>
      <c r="CJ26" s="158"/>
      <c r="CK26" s="59"/>
    </row>
    <row r="27" spans="2:89" ht="14.65" thickBot="1" x14ac:dyDescent="0.3">
      <c r="B27" s="60" t="s">
        <v>119</v>
      </c>
      <c r="C27" s="60" t="s">
        <v>115</v>
      </c>
      <c r="D27" s="60" t="s">
        <v>117</v>
      </c>
      <c r="E27" s="60" t="s">
        <v>120</v>
      </c>
      <c r="F27" s="61" t="s">
        <v>96</v>
      </c>
      <c r="H27" s="62" t="s">
        <v>118</v>
      </c>
      <c r="I27" s="63" t="s">
        <v>115</v>
      </c>
      <c r="J27" s="64" t="s">
        <v>117</v>
      </c>
      <c r="K27" s="65" t="s">
        <v>121</v>
      </c>
      <c r="M27" s="66" t="s">
        <v>118</v>
      </c>
      <c r="N27" s="66" t="s">
        <v>115</v>
      </c>
      <c r="O27" s="66" t="s">
        <v>117</v>
      </c>
      <c r="P27" s="67" t="s">
        <v>121</v>
      </c>
      <c r="W27" s="153" t="s">
        <v>122</v>
      </c>
      <c r="X27" s="153" t="s">
        <v>123</v>
      </c>
      <c r="Y27" s="59" t="s">
        <v>124</v>
      </c>
      <c r="Z27" s="59">
        <v>8</v>
      </c>
      <c r="AA27" s="59">
        <v>3</v>
      </c>
      <c r="AB27" s="59">
        <v>8</v>
      </c>
      <c r="AC27" s="59">
        <v>5</v>
      </c>
      <c r="AD27" s="59">
        <v>4</v>
      </c>
      <c r="AE27" s="59">
        <v>7</v>
      </c>
      <c r="AF27" s="59">
        <v>7</v>
      </c>
      <c r="AG27" s="68">
        <v>11</v>
      </c>
      <c r="AH27" s="59">
        <v>6</v>
      </c>
      <c r="AI27" s="59">
        <v>0</v>
      </c>
      <c r="AJ27" s="59">
        <v>0</v>
      </c>
      <c r="AK27" s="59">
        <v>0</v>
      </c>
      <c r="AL27" s="59">
        <v>59</v>
      </c>
      <c r="AM27" s="59">
        <v>7</v>
      </c>
      <c r="AN27" s="151"/>
      <c r="AO27" s="153" t="s">
        <v>125</v>
      </c>
      <c r="AP27" s="59" t="s">
        <v>108</v>
      </c>
      <c r="AQ27" s="59">
        <v>52</v>
      </c>
      <c r="AR27" s="59">
        <v>64</v>
      </c>
      <c r="AS27" s="59">
        <v>59</v>
      </c>
      <c r="AT27" s="59">
        <v>76</v>
      </c>
      <c r="AU27" s="59">
        <v>70</v>
      </c>
      <c r="AV27" s="59">
        <v>43</v>
      </c>
      <c r="AW27" s="59">
        <v>62</v>
      </c>
      <c r="AX27" s="69">
        <v>66</v>
      </c>
      <c r="AY27" s="59">
        <v>13</v>
      </c>
      <c r="AZ27" s="59">
        <v>0</v>
      </c>
      <c r="BA27" s="59">
        <v>0</v>
      </c>
      <c r="BB27" s="59">
        <v>0</v>
      </c>
      <c r="BC27" s="59">
        <v>505</v>
      </c>
      <c r="BD27" s="59">
        <v>62</v>
      </c>
      <c r="BE27" s="151"/>
      <c r="BF27" s="57"/>
      <c r="BG27" s="53"/>
      <c r="BH27" s="160"/>
      <c r="BI27" s="53" t="s">
        <v>126</v>
      </c>
      <c r="BJ27" s="160"/>
      <c r="BK27" s="53" t="s">
        <v>126</v>
      </c>
      <c r="BL27" s="160"/>
      <c r="BM27" s="53" t="s">
        <v>126</v>
      </c>
      <c r="BN27" s="160"/>
      <c r="BO27" s="53" t="s">
        <v>126</v>
      </c>
      <c r="BP27" s="160"/>
      <c r="BQ27" s="53" t="s">
        <v>126</v>
      </c>
      <c r="BR27" s="160"/>
      <c r="BS27" s="53" t="s">
        <v>126</v>
      </c>
      <c r="BT27" s="160"/>
      <c r="BU27" s="53" t="s">
        <v>126</v>
      </c>
      <c r="BV27" s="159"/>
      <c r="BW27" s="58" t="s">
        <v>126</v>
      </c>
      <c r="BX27" s="160"/>
      <c r="BY27" s="53" t="s">
        <v>126</v>
      </c>
      <c r="BZ27" s="160"/>
      <c r="CA27" s="53" t="s">
        <v>126</v>
      </c>
      <c r="CB27" s="160"/>
      <c r="CC27" s="53" t="s">
        <v>126</v>
      </c>
      <c r="CD27" s="160"/>
      <c r="CE27" s="53" t="s">
        <v>126</v>
      </c>
      <c r="CF27" s="157"/>
      <c r="CG27" s="53" t="s">
        <v>126</v>
      </c>
      <c r="CH27" s="157"/>
      <c r="CI27" s="53" t="s">
        <v>126</v>
      </c>
      <c r="CJ27" s="158"/>
      <c r="CK27" s="59"/>
    </row>
    <row r="28" spans="2:89" ht="14.65" thickBot="1" x14ac:dyDescent="0.3">
      <c r="B28" s="154" t="s">
        <v>127</v>
      </c>
      <c r="C28" s="154" t="s">
        <v>123</v>
      </c>
      <c r="D28" s="70" t="s">
        <v>124</v>
      </c>
      <c r="E28" s="70">
        <v>11</v>
      </c>
      <c r="F28" s="71"/>
      <c r="H28" s="156" t="s">
        <v>125</v>
      </c>
      <c r="I28" s="72" t="s">
        <v>108</v>
      </c>
      <c r="J28" s="72">
        <v>66</v>
      </c>
      <c r="K28" s="73"/>
      <c r="M28" s="152" t="s">
        <v>128</v>
      </c>
      <c r="N28" s="74" t="s">
        <v>108</v>
      </c>
      <c r="O28" s="74">
        <v>12</v>
      </c>
      <c r="P28" s="37"/>
      <c r="W28" s="153"/>
      <c r="X28" s="153"/>
      <c r="Y28" s="59" t="s">
        <v>129</v>
      </c>
      <c r="Z28" s="75">
        <v>366720</v>
      </c>
      <c r="AA28" s="75">
        <v>68040</v>
      </c>
      <c r="AB28" s="75">
        <v>144080</v>
      </c>
      <c r="AC28" s="75">
        <v>131800</v>
      </c>
      <c r="AD28" s="75">
        <v>57240</v>
      </c>
      <c r="AE28" s="75">
        <v>250000</v>
      </c>
      <c r="AF28" s="75">
        <v>176500</v>
      </c>
      <c r="AG28" s="76">
        <v>367950</v>
      </c>
      <c r="AH28" s="75">
        <v>177100</v>
      </c>
      <c r="AI28" s="59">
        <v>0</v>
      </c>
      <c r="AJ28" s="59">
        <v>0</v>
      </c>
      <c r="AK28" s="59">
        <v>0</v>
      </c>
      <c r="AL28" s="75">
        <v>1739430</v>
      </c>
      <c r="AM28" s="75">
        <v>195291</v>
      </c>
      <c r="AN28" s="151"/>
      <c r="AO28" s="153"/>
      <c r="AP28" s="59" t="s">
        <v>130</v>
      </c>
      <c r="AQ28" s="59">
        <v>44</v>
      </c>
      <c r="AR28" s="59">
        <v>57</v>
      </c>
      <c r="AS28" s="59">
        <v>56</v>
      </c>
      <c r="AT28" s="59">
        <v>59</v>
      </c>
      <c r="AU28" s="59">
        <v>58</v>
      </c>
      <c r="AV28" s="59">
        <v>37</v>
      </c>
      <c r="AW28" s="59">
        <v>60</v>
      </c>
      <c r="AX28" s="69">
        <v>60</v>
      </c>
      <c r="AY28" s="59">
        <v>12</v>
      </c>
      <c r="AZ28" s="59">
        <v>0</v>
      </c>
      <c r="BA28" s="59">
        <v>0</v>
      </c>
      <c r="BB28" s="59">
        <v>0</v>
      </c>
      <c r="BC28" s="59">
        <v>443</v>
      </c>
      <c r="BD28" s="59">
        <v>54</v>
      </c>
      <c r="BE28" s="151"/>
      <c r="BF28" s="57"/>
      <c r="BG28" s="59" t="s">
        <v>131</v>
      </c>
      <c r="BH28" s="75">
        <v>1171668</v>
      </c>
      <c r="BI28" s="77">
        <v>0.73199999999999998</v>
      </c>
      <c r="BJ28" s="75">
        <v>1869980</v>
      </c>
      <c r="BK28" s="77">
        <v>0.70599999999999996</v>
      </c>
      <c r="BL28" s="75">
        <v>1532400</v>
      </c>
      <c r="BM28" s="77">
        <v>0.64800000000000002</v>
      </c>
      <c r="BN28" s="75">
        <v>1296240</v>
      </c>
      <c r="BO28" s="77">
        <v>0.57599999999999996</v>
      </c>
      <c r="BP28" s="75">
        <v>1906260</v>
      </c>
      <c r="BQ28" s="77">
        <v>0.67400000000000004</v>
      </c>
      <c r="BR28" s="75">
        <v>1634020</v>
      </c>
      <c r="BS28" s="77">
        <v>0.65200000000000002</v>
      </c>
      <c r="BT28" s="75">
        <v>1138600</v>
      </c>
      <c r="BU28" s="77">
        <v>0.39600000000000002</v>
      </c>
      <c r="BV28" s="76">
        <v>1163600</v>
      </c>
      <c r="BW28" s="78">
        <v>0.38</v>
      </c>
      <c r="BX28" s="75">
        <v>205400</v>
      </c>
      <c r="BY28" s="77">
        <v>0.499</v>
      </c>
      <c r="BZ28" s="59">
        <v>0</v>
      </c>
      <c r="CA28" s="59" t="s">
        <v>132</v>
      </c>
      <c r="CB28" s="59">
        <v>0</v>
      </c>
      <c r="CC28" s="59" t="s">
        <v>132</v>
      </c>
      <c r="CD28" s="59">
        <v>0</v>
      </c>
      <c r="CE28" s="59" t="s">
        <v>132</v>
      </c>
      <c r="CF28" s="75">
        <v>11918168</v>
      </c>
      <c r="CG28" s="77">
        <v>0.57999999999999996</v>
      </c>
      <c r="CH28" s="75">
        <v>1464096</v>
      </c>
      <c r="CI28" s="77">
        <v>0.58199999999999996</v>
      </c>
      <c r="CJ28" s="158"/>
      <c r="CK28" s="59"/>
    </row>
    <row r="29" spans="2:89" ht="14.65" thickBot="1" x14ac:dyDescent="0.3">
      <c r="B29" s="154"/>
      <c r="C29" s="154"/>
      <c r="D29" s="70" t="s">
        <v>129</v>
      </c>
      <c r="E29" s="79">
        <v>367950</v>
      </c>
      <c r="F29" s="80"/>
      <c r="H29" s="156"/>
      <c r="I29" s="72" t="s">
        <v>130</v>
      </c>
      <c r="J29" s="72">
        <v>60</v>
      </c>
      <c r="K29" s="73"/>
      <c r="M29" s="152"/>
      <c r="N29" s="74" t="s">
        <v>130</v>
      </c>
      <c r="O29" s="74">
        <v>5</v>
      </c>
      <c r="P29" s="37"/>
      <c r="W29" s="153"/>
      <c r="X29" s="153"/>
      <c r="Y29" s="59" t="s">
        <v>133</v>
      </c>
      <c r="Z29" s="59">
        <v>19</v>
      </c>
      <c r="AA29" s="59">
        <v>4</v>
      </c>
      <c r="AB29" s="59">
        <v>13</v>
      </c>
      <c r="AC29" s="59">
        <v>9</v>
      </c>
      <c r="AD29" s="59">
        <v>5</v>
      </c>
      <c r="AE29" s="59">
        <v>15</v>
      </c>
      <c r="AF29" s="59">
        <v>13</v>
      </c>
      <c r="AG29" s="68">
        <v>27</v>
      </c>
      <c r="AH29" s="59">
        <v>13</v>
      </c>
      <c r="AI29" s="59">
        <v>0</v>
      </c>
      <c r="AJ29" s="59">
        <v>0</v>
      </c>
      <c r="AK29" s="59">
        <v>0</v>
      </c>
      <c r="AL29" s="59">
        <v>118</v>
      </c>
      <c r="AM29" s="59">
        <v>13</v>
      </c>
      <c r="AN29" s="151"/>
      <c r="AO29" s="153"/>
      <c r="AP29" s="59" t="s">
        <v>134</v>
      </c>
      <c r="AQ29" s="59">
        <v>8</v>
      </c>
      <c r="AR29" s="59">
        <v>7</v>
      </c>
      <c r="AS29" s="59">
        <v>3</v>
      </c>
      <c r="AT29" s="59">
        <v>16</v>
      </c>
      <c r="AU29" s="59">
        <v>11</v>
      </c>
      <c r="AV29" s="59">
        <v>6</v>
      </c>
      <c r="AW29" s="59">
        <v>2</v>
      </c>
      <c r="AX29" s="69">
        <v>3</v>
      </c>
      <c r="AY29" s="59">
        <v>0</v>
      </c>
      <c r="AZ29" s="59">
        <v>0</v>
      </c>
      <c r="BA29" s="59">
        <v>0</v>
      </c>
      <c r="BB29" s="59">
        <v>0</v>
      </c>
      <c r="BC29" s="59">
        <v>56</v>
      </c>
      <c r="BD29" s="59">
        <v>7</v>
      </c>
      <c r="BE29" s="151"/>
      <c r="BF29" s="57"/>
      <c r="BG29" s="59" t="s">
        <v>135</v>
      </c>
      <c r="BH29" s="75">
        <v>427960</v>
      </c>
      <c r="BI29" s="77">
        <v>0.26800000000000002</v>
      </c>
      <c r="BJ29" s="75">
        <v>777830</v>
      </c>
      <c r="BK29" s="77">
        <v>0.29399999999999998</v>
      </c>
      <c r="BL29" s="75">
        <v>833736</v>
      </c>
      <c r="BM29" s="77">
        <v>0.35199999999999998</v>
      </c>
      <c r="BN29" s="75">
        <v>954480</v>
      </c>
      <c r="BO29" s="77">
        <v>0.42399999999999999</v>
      </c>
      <c r="BP29" s="75">
        <v>922776</v>
      </c>
      <c r="BQ29" s="77">
        <v>0.32600000000000001</v>
      </c>
      <c r="BR29" s="75">
        <v>872080</v>
      </c>
      <c r="BS29" s="77">
        <v>0.34799999999999998</v>
      </c>
      <c r="BT29" s="75">
        <v>1738460</v>
      </c>
      <c r="BU29" s="77">
        <v>0.60399999999999998</v>
      </c>
      <c r="BV29" s="76">
        <v>1900900</v>
      </c>
      <c r="BW29" s="78">
        <v>0.62</v>
      </c>
      <c r="BX29" s="75">
        <v>206250</v>
      </c>
      <c r="BY29" s="77">
        <v>0.501</v>
      </c>
      <c r="BZ29" s="59">
        <v>0</v>
      </c>
      <c r="CA29" s="59" t="s">
        <v>132</v>
      </c>
      <c r="CB29" s="59">
        <v>0</v>
      </c>
      <c r="CC29" s="59" t="s">
        <v>132</v>
      </c>
      <c r="CD29" s="59">
        <v>0</v>
      </c>
      <c r="CE29" s="59" t="s">
        <v>132</v>
      </c>
      <c r="CF29" s="75">
        <v>8634472</v>
      </c>
      <c r="CG29" s="77">
        <v>0.42</v>
      </c>
      <c r="CH29" s="75">
        <v>1053528</v>
      </c>
      <c r="CI29" s="77">
        <v>0.41799999999999998</v>
      </c>
      <c r="CJ29" s="158"/>
      <c r="CK29" s="59"/>
    </row>
    <row r="30" spans="2:89" ht="14.65" thickBot="1" x14ac:dyDescent="0.3">
      <c r="B30" s="154"/>
      <c r="C30" s="154"/>
      <c r="D30" s="70" t="s">
        <v>133</v>
      </c>
      <c r="E30" s="70">
        <v>27</v>
      </c>
      <c r="F30" s="60" t="s">
        <v>136</v>
      </c>
      <c r="H30" s="156"/>
      <c r="I30" s="72" t="s">
        <v>134</v>
      </c>
      <c r="J30" s="72">
        <v>3</v>
      </c>
      <c r="K30" s="73"/>
      <c r="M30" s="152"/>
      <c r="N30" s="74" t="s">
        <v>134</v>
      </c>
      <c r="O30" s="74">
        <v>5</v>
      </c>
      <c r="P30" s="37"/>
      <c r="W30" s="153"/>
      <c r="X30" s="153"/>
      <c r="Y30" s="59" t="s">
        <v>137</v>
      </c>
      <c r="Z30" s="59">
        <v>30</v>
      </c>
      <c r="AA30" s="59">
        <v>9</v>
      </c>
      <c r="AB30" s="59">
        <v>17</v>
      </c>
      <c r="AC30" s="59">
        <v>13</v>
      </c>
      <c r="AD30" s="59">
        <v>10</v>
      </c>
      <c r="AE30" s="59">
        <v>18</v>
      </c>
      <c r="AF30" s="59">
        <v>14</v>
      </c>
      <c r="AG30" s="68">
        <v>33</v>
      </c>
      <c r="AH30" s="59">
        <v>20</v>
      </c>
      <c r="AI30" s="59">
        <v>0</v>
      </c>
      <c r="AJ30" s="59">
        <v>0</v>
      </c>
      <c r="AK30" s="59">
        <v>0</v>
      </c>
      <c r="AL30" s="59">
        <v>164</v>
      </c>
      <c r="AM30" s="59">
        <v>18</v>
      </c>
      <c r="AN30" s="151"/>
      <c r="AO30" s="153"/>
      <c r="AP30" s="59" t="s">
        <v>138</v>
      </c>
      <c r="AQ30" s="59">
        <v>0</v>
      </c>
      <c r="AR30" s="59">
        <v>0</v>
      </c>
      <c r="AS30" s="59">
        <v>0</v>
      </c>
      <c r="AT30" s="59">
        <v>1</v>
      </c>
      <c r="AU30" s="59">
        <v>1</v>
      </c>
      <c r="AV30" s="59">
        <v>0</v>
      </c>
      <c r="AW30" s="59">
        <v>0</v>
      </c>
      <c r="AX30" s="69">
        <v>1</v>
      </c>
      <c r="AY30" s="59">
        <v>0</v>
      </c>
      <c r="AZ30" s="59">
        <v>0</v>
      </c>
      <c r="BA30" s="59">
        <v>0</v>
      </c>
      <c r="BB30" s="59">
        <v>0</v>
      </c>
      <c r="BC30" s="59">
        <v>3</v>
      </c>
      <c r="BD30" s="59">
        <v>0</v>
      </c>
      <c r="BE30" s="151"/>
      <c r="BF30" s="57"/>
      <c r="BG30" s="59" t="s">
        <v>93</v>
      </c>
      <c r="BH30" s="75">
        <v>1599628</v>
      </c>
      <c r="BI30" s="77">
        <v>1</v>
      </c>
      <c r="BJ30" s="75">
        <v>2647810</v>
      </c>
      <c r="BK30" s="77">
        <v>1</v>
      </c>
      <c r="BL30" s="75">
        <v>2366136</v>
      </c>
      <c r="BM30" s="77">
        <v>1</v>
      </c>
      <c r="BN30" s="75">
        <v>2250720</v>
      </c>
      <c r="BO30" s="77">
        <v>1</v>
      </c>
      <c r="BP30" s="75">
        <v>2829036</v>
      </c>
      <c r="BQ30" s="77">
        <v>1</v>
      </c>
      <c r="BR30" s="75">
        <v>2506100</v>
      </c>
      <c r="BS30" s="77">
        <v>1</v>
      </c>
      <c r="BT30" s="75">
        <v>2877060</v>
      </c>
      <c r="BU30" s="77">
        <v>1</v>
      </c>
      <c r="BV30" s="76">
        <v>3064500</v>
      </c>
      <c r="BW30" s="78">
        <v>1</v>
      </c>
      <c r="BX30" s="75">
        <v>411650</v>
      </c>
      <c r="BY30" s="77">
        <v>1</v>
      </c>
      <c r="BZ30" s="59">
        <v>0</v>
      </c>
      <c r="CA30" s="59" t="s">
        <v>132</v>
      </c>
      <c r="CB30" s="59">
        <v>0</v>
      </c>
      <c r="CC30" s="59" t="s">
        <v>132</v>
      </c>
      <c r="CD30" s="59">
        <v>0</v>
      </c>
      <c r="CE30" s="59" t="s">
        <v>132</v>
      </c>
      <c r="CF30" s="75">
        <v>20552640</v>
      </c>
      <c r="CG30" s="77">
        <v>1</v>
      </c>
      <c r="CH30" s="75">
        <v>2517624</v>
      </c>
      <c r="CI30" s="77">
        <v>1</v>
      </c>
      <c r="CJ30" s="158"/>
      <c r="CK30" s="59"/>
    </row>
    <row r="31" spans="2:89" ht="14.65" thickBot="1" x14ac:dyDescent="0.3">
      <c r="B31" s="154"/>
      <c r="C31" s="154"/>
      <c r="D31" s="70" t="s">
        <v>137</v>
      </c>
      <c r="E31" s="70">
        <v>33</v>
      </c>
      <c r="F31" s="81">
        <f>E29*F28</f>
        <v>0</v>
      </c>
      <c r="H31" s="156"/>
      <c r="I31" s="72" t="s">
        <v>138</v>
      </c>
      <c r="J31" s="72">
        <v>1</v>
      </c>
      <c r="K31" s="73"/>
      <c r="M31" s="152"/>
      <c r="N31" s="74" t="s">
        <v>138</v>
      </c>
      <c r="O31" s="74">
        <v>2</v>
      </c>
      <c r="P31" s="37"/>
      <c r="W31" s="153"/>
      <c r="X31" s="153" t="s">
        <v>139</v>
      </c>
      <c r="Y31" s="59" t="s">
        <v>124</v>
      </c>
      <c r="Z31" s="59">
        <v>0</v>
      </c>
      <c r="AA31" s="59">
        <v>0</v>
      </c>
      <c r="AB31" s="59">
        <v>0</v>
      </c>
      <c r="AC31" s="59">
        <v>0</v>
      </c>
      <c r="AD31" s="59">
        <v>0</v>
      </c>
      <c r="AE31" s="59">
        <v>0</v>
      </c>
      <c r="AF31" s="59">
        <v>0</v>
      </c>
      <c r="AG31" s="68">
        <v>0</v>
      </c>
      <c r="AH31" s="59">
        <v>0</v>
      </c>
      <c r="AI31" s="59">
        <v>0</v>
      </c>
      <c r="AJ31" s="59">
        <v>0</v>
      </c>
      <c r="AK31" s="59">
        <v>0</v>
      </c>
      <c r="AL31" s="59">
        <v>0</v>
      </c>
      <c r="AM31" s="59">
        <v>0</v>
      </c>
      <c r="AN31" s="151"/>
      <c r="AO31" s="153"/>
      <c r="AP31" s="59" t="s">
        <v>140</v>
      </c>
      <c r="AQ31" s="59">
        <v>0</v>
      </c>
      <c r="AR31" s="59">
        <v>0</v>
      </c>
      <c r="AS31" s="59">
        <v>0</v>
      </c>
      <c r="AT31" s="59">
        <v>0</v>
      </c>
      <c r="AU31" s="59">
        <v>0</v>
      </c>
      <c r="AV31" s="59">
        <v>0</v>
      </c>
      <c r="AW31" s="59">
        <v>0</v>
      </c>
      <c r="AX31" s="69">
        <v>2</v>
      </c>
      <c r="AY31" s="59">
        <v>1</v>
      </c>
      <c r="AZ31" s="59">
        <v>0</v>
      </c>
      <c r="BA31" s="59">
        <v>0</v>
      </c>
      <c r="BB31" s="59">
        <v>0</v>
      </c>
      <c r="BC31" s="59">
        <v>3</v>
      </c>
      <c r="BD31" s="59">
        <v>0</v>
      </c>
      <c r="BE31" s="151"/>
      <c r="BF31" s="57"/>
      <c r="BG31" s="59" t="s">
        <v>141</v>
      </c>
      <c r="BH31" s="59">
        <v>0</v>
      </c>
      <c r="BI31" s="77">
        <v>0</v>
      </c>
      <c r="BJ31" s="59">
        <v>0</v>
      </c>
      <c r="BK31" s="77">
        <v>0</v>
      </c>
      <c r="BL31" s="59">
        <v>0</v>
      </c>
      <c r="BM31" s="77">
        <v>0</v>
      </c>
      <c r="BN31" s="59">
        <v>0</v>
      </c>
      <c r="BO31" s="77">
        <v>0</v>
      </c>
      <c r="BP31" s="59">
        <v>0</v>
      </c>
      <c r="BQ31" s="77">
        <v>0</v>
      </c>
      <c r="BR31" s="59">
        <v>0</v>
      </c>
      <c r="BS31" s="77">
        <v>0</v>
      </c>
      <c r="BT31" s="59">
        <v>0</v>
      </c>
      <c r="BU31" s="77">
        <v>0</v>
      </c>
      <c r="BV31" s="68">
        <v>0</v>
      </c>
      <c r="BW31" s="78">
        <v>0</v>
      </c>
      <c r="BX31" s="59">
        <v>0</v>
      </c>
      <c r="BY31" s="77">
        <v>0</v>
      </c>
      <c r="BZ31" s="59">
        <v>0</v>
      </c>
      <c r="CA31" s="59" t="s">
        <v>132</v>
      </c>
      <c r="CB31" s="59">
        <v>0</v>
      </c>
      <c r="CC31" s="59" t="s">
        <v>132</v>
      </c>
      <c r="CD31" s="59">
        <v>0</v>
      </c>
      <c r="CE31" s="59" t="s">
        <v>132</v>
      </c>
      <c r="CF31" s="59">
        <v>0</v>
      </c>
      <c r="CG31" s="77">
        <v>0</v>
      </c>
      <c r="CH31" s="59">
        <v>0</v>
      </c>
      <c r="CI31" s="77">
        <v>0</v>
      </c>
      <c r="CJ31" s="158"/>
      <c r="CK31" s="59"/>
    </row>
    <row r="32" spans="2:89" ht="14.65" thickBot="1" x14ac:dyDescent="0.3">
      <c r="B32" s="154"/>
      <c r="C32" s="154" t="s">
        <v>139</v>
      </c>
      <c r="D32" s="70" t="s">
        <v>124</v>
      </c>
      <c r="E32" s="70">
        <v>0</v>
      </c>
      <c r="F32" s="71"/>
      <c r="H32" s="156"/>
      <c r="I32" s="72" t="s">
        <v>140</v>
      </c>
      <c r="J32" s="72">
        <v>2</v>
      </c>
      <c r="K32" s="73"/>
      <c r="M32" s="152"/>
      <c r="N32" s="74" t="s">
        <v>140</v>
      </c>
      <c r="O32" s="74">
        <v>0</v>
      </c>
      <c r="P32" s="37"/>
      <c r="W32" s="153"/>
      <c r="X32" s="153"/>
      <c r="Y32" s="59" t="s">
        <v>129</v>
      </c>
      <c r="Z32" s="59">
        <v>0</v>
      </c>
      <c r="AA32" s="59">
        <v>0</v>
      </c>
      <c r="AB32" s="59">
        <v>0</v>
      </c>
      <c r="AC32" s="59">
        <v>0</v>
      </c>
      <c r="AD32" s="59">
        <v>0</v>
      </c>
      <c r="AE32" s="59">
        <v>0</v>
      </c>
      <c r="AF32" s="59">
        <v>0</v>
      </c>
      <c r="AG32" s="68">
        <v>0</v>
      </c>
      <c r="AH32" s="59">
        <v>0</v>
      </c>
      <c r="AI32" s="59">
        <v>0</v>
      </c>
      <c r="AJ32" s="59">
        <v>0</v>
      </c>
      <c r="AK32" s="59">
        <v>0</v>
      </c>
      <c r="AL32" s="59">
        <v>0</v>
      </c>
      <c r="AM32" s="59">
        <v>0</v>
      </c>
      <c r="AN32" s="151"/>
      <c r="AO32" s="153"/>
      <c r="AP32" s="59" t="s">
        <v>109</v>
      </c>
      <c r="AQ32" s="77">
        <v>0.84599999999999997</v>
      </c>
      <c r="AR32" s="77">
        <v>0.89100000000000001</v>
      </c>
      <c r="AS32" s="77">
        <v>0.94899999999999995</v>
      </c>
      <c r="AT32" s="77">
        <v>0.77600000000000002</v>
      </c>
      <c r="AU32" s="77">
        <v>0.82899999999999996</v>
      </c>
      <c r="AV32" s="77">
        <v>0.86</v>
      </c>
      <c r="AW32" s="77">
        <v>0.96799999999999997</v>
      </c>
      <c r="AX32" s="82">
        <v>0.90900000000000003</v>
      </c>
      <c r="AY32" s="77">
        <v>0.92300000000000004</v>
      </c>
      <c r="AZ32" s="59" t="s">
        <v>132</v>
      </c>
      <c r="BA32" s="59" t="s">
        <v>132</v>
      </c>
      <c r="BB32" s="59" t="s">
        <v>132</v>
      </c>
      <c r="BC32" s="77">
        <v>0.877</v>
      </c>
      <c r="BD32" s="77">
        <v>0.88500000000000001</v>
      </c>
      <c r="BE32" s="151"/>
      <c r="BF32" s="57"/>
      <c r="BG32" s="59" t="s">
        <v>142</v>
      </c>
      <c r="BH32" s="59">
        <v>0</v>
      </c>
      <c r="BI32" s="77">
        <v>0</v>
      </c>
      <c r="BJ32" s="59">
        <v>0</v>
      </c>
      <c r="BK32" s="77">
        <v>0</v>
      </c>
      <c r="BL32" s="59">
        <v>0</v>
      </c>
      <c r="BM32" s="77">
        <v>0</v>
      </c>
      <c r="BN32" s="59">
        <v>0</v>
      </c>
      <c r="BO32" s="77">
        <v>0</v>
      </c>
      <c r="BP32" s="59">
        <v>0</v>
      </c>
      <c r="BQ32" s="77">
        <v>0</v>
      </c>
      <c r="BR32" s="59">
        <v>0</v>
      </c>
      <c r="BS32" s="77">
        <v>0</v>
      </c>
      <c r="BT32" s="59">
        <v>0</v>
      </c>
      <c r="BU32" s="77">
        <v>0</v>
      </c>
      <c r="BV32" s="68">
        <v>0</v>
      </c>
      <c r="BW32" s="78">
        <v>0</v>
      </c>
      <c r="BX32" s="59">
        <v>0</v>
      </c>
      <c r="BY32" s="77">
        <v>0</v>
      </c>
      <c r="BZ32" s="59">
        <v>0</v>
      </c>
      <c r="CA32" s="59" t="s">
        <v>132</v>
      </c>
      <c r="CB32" s="59">
        <v>0</v>
      </c>
      <c r="CC32" s="59" t="s">
        <v>132</v>
      </c>
      <c r="CD32" s="59">
        <v>0</v>
      </c>
      <c r="CE32" s="59" t="s">
        <v>132</v>
      </c>
      <c r="CF32" s="59">
        <v>0</v>
      </c>
      <c r="CG32" s="77">
        <v>0</v>
      </c>
      <c r="CH32" s="59">
        <v>0</v>
      </c>
      <c r="CI32" s="77">
        <v>0</v>
      </c>
      <c r="CJ32" s="158"/>
      <c r="CK32" s="59"/>
    </row>
    <row r="33" spans="1:89" ht="14.65" thickBot="1" x14ac:dyDescent="0.3">
      <c r="B33" s="154"/>
      <c r="C33" s="154"/>
      <c r="D33" s="70" t="s">
        <v>129</v>
      </c>
      <c r="E33" s="70">
        <v>0</v>
      </c>
      <c r="F33" s="80"/>
      <c r="H33" s="156"/>
      <c r="I33" s="72" t="s">
        <v>109</v>
      </c>
      <c r="J33" s="83">
        <v>0.90900000000000003</v>
      </c>
      <c r="K33" s="73"/>
      <c r="M33" s="152"/>
      <c r="N33" s="74" t="s">
        <v>109</v>
      </c>
      <c r="O33" s="84">
        <v>0.41699999999999998</v>
      </c>
      <c r="P33" s="37"/>
      <c r="W33" s="153"/>
      <c r="X33" s="153"/>
      <c r="Y33" s="59" t="s">
        <v>133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  <c r="AG33" s="68">
        <v>0</v>
      </c>
      <c r="AH33" s="59">
        <v>0</v>
      </c>
      <c r="AI33" s="59">
        <v>0</v>
      </c>
      <c r="AJ33" s="59">
        <v>0</v>
      </c>
      <c r="AK33" s="59">
        <v>0</v>
      </c>
      <c r="AL33" s="59">
        <v>0</v>
      </c>
      <c r="AM33" s="59">
        <v>0</v>
      </c>
      <c r="AN33" s="151"/>
      <c r="AO33" s="153"/>
      <c r="AP33" s="59" t="s">
        <v>143</v>
      </c>
      <c r="AQ33" s="75">
        <v>933360</v>
      </c>
      <c r="AR33" s="75">
        <v>1785240</v>
      </c>
      <c r="AS33" s="75">
        <v>1098016</v>
      </c>
      <c r="AT33" s="75">
        <v>1534736</v>
      </c>
      <c r="AU33" s="75">
        <v>1313580</v>
      </c>
      <c r="AV33" s="75">
        <v>1241580</v>
      </c>
      <c r="AW33" s="75">
        <v>2165670</v>
      </c>
      <c r="AX33" s="85">
        <v>2121250</v>
      </c>
      <c r="AY33" s="75">
        <v>254950</v>
      </c>
      <c r="AZ33" s="59">
        <v>0</v>
      </c>
      <c r="BA33" s="59">
        <v>0</v>
      </c>
      <c r="BB33" s="59">
        <v>0</v>
      </c>
      <c r="BC33" s="75">
        <v>12448382</v>
      </c>
      <c r="BD33" s="75">
        <v>1524179</v>
      </c>
      <c r="BE33" s="151"/>
      <c r="BF33" s="57"/>
      <c r="BG33" s="59" t="s">
        <v>144</v>
      </c>
      <c r="BH33" s="59">
        <v>0</v>
      </c>
      <c r="BI33" s="77">
        <v>0</v>
      </c>
      <c r="BJ33" s="59">
        <v>0</v>
      </c>
      <c r="BK33" s="77">
        <v>0</v>
      </c>
      <c r="BL33" s="59">
        <v>0</v>
      </c>
      <c r="BM33" s="77">
        <v>0</v>
      </c>
      <c r="BN33" s="59">
        <v>0</v>
      </c>
      <c r="BO33" s="77">
        <v>0</v>
      </c>
      <c r="BP33" s="59">
        <v>0</v>
      </c>
      <c r="BQ33" s="77">
        <v>0</v>
      </c>
      <c r="BR33" s="59">
        <v>0</v>
      </c>
      <c r="BS33" s="77">
        <v>0</v>
      </c>
      <c r="BT33" s="59">
        <v>0</v>
      </c>
      <c r="BU33" s="77">
        <v>0</v>
      </c>
      <c r="BV33" s="68">
        <v>0</v>
      </c>
      <c r="BW33" s="78">
        <v>0</v>
      </c>
      <c r="BX33" s="59">
        <v>0</v>
      </c>
      <c r="BY33" s="77">
        <v>0</v>
      </c>
      <c r="BZ33" s="59">
        <v>0</v>
      </c>
      <c r="CA33" s="59" t="s">
        <v>132</v>
      </c>
      <c r="CB33" s="59">
        <v>0</v>
      </c>
      <c r="CC33" s="59" t="s">
        <v>132</v>
      </c>
      <c r="CD33" s="59">
        <v>0</v>
      </c>
      <c r="CE33" s="59" t="s">
        <v>132</v>
      </c>
      <c r="CF33" s="59">
        <v>0</v>
      </c>
      <c r="CG33" s="77">
        <v>0</v>
      </c>
      <c r="CH33" s="59">
        <v>0</v>
      </c>
      <c r="CI33" s="77">
        <v>0</v>
      </c>
      <c r="CJ33" s="158"/>
      <c r="CK33" s="59"/>
    </row>
    <row r="34" spans="1:89" ht="14.65" thickBot="1" x14ac:dyDescent="0.3">
      <c r="B34" s="154"/>
      <c r="C34" s="154"/>
      <c r="D34" s="70" t="s">
        <v>133</v>
      </c>
      <c r="E34" s="70">
        <v>0</v>
      </c>
      <c r="F34" s="60" t="s">
        <v>136</v>
      </c>
      <c r="H34" s="156"/>
      <c r="I34" s="72" t="s">
        <v>143</v>
      </c>
      <c r="J34" s="86">
        <v>2121250</v>
      </c>
      <c r="K34" s="87">
        <f t="shared" ref="K34" si="0">J34/J29</f>
        <v>35354.166666666664</v>
      </c>
      <c r="M34" s="152"/>
      <c r="N34" s="74" t="s">
        <v>143</v>
      </c>
      <c r="O34" s="88">
        <v>231000</v>
      </c>
      <c r="P34" s="19">
        <f>O34/O29</f>
        <v>46200</v>
      </c>
      <c r="W34" s="153"/>
      <c r="X34" s="153"/>
      <c r="Y34" s="59" t="s">
        <v>137</v>
      </c>
      <c r="Z34" s="59">
        <v>0</v>
      </c>
      <c r="AA34" s="59">
        <v>0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  <c r="AG34" s="68">
        <v>0</v>
      </c>
      <c r="AH34" s="59">
        <v>0</v>
      </c>
      <c r="AI34" s="59">
        <v>0</v>
      </c>
      <c r="AJ34" s="59">
        <v>0</v>
      </c>
      <c r="AK34" s="59">
        <v>0</v>
      </c>
      <c r="AL34" s="59">
        <v>0</v>
      </c>
      <c r="AM34" s="59">
        <v>0</v>
      </c>
      <c r="AN34" s="151"/>
      <c r="AO34" s="153" t="s">
        <v>128</v>
      </c>
      <c r="AP34" s="59" t="s">
        <v>108</v>
      </c>
      <c r="AQ34" s="59">
        <v>20</v>
      </c>
      <c r="AR34" s="59">
        <v>23</v>
      </c>
      <c r="AS34" s="59">
        <v>24</v>
      </c>
      <c r="AT34" s="59">
        <v>27</v>
      </c>
      <c r="AU34" s="59">
        <v>10</v>
      </c>
      <c r="AV34" s="59">
        <v>31</v>
      </c>
      <c r="AW34" s="59">
        <v>11</v>
      </c>
      <c r="AX34" s="69">
        <v>12</v>
      </c>
      <c r="AY34" s="59">
        <v>3</v>
      </c>
      <c r="AZ34" s="59">
        <v>0</v>
      </c>
      <c r="BA34" s="59">
        <v>0</v>
      </c>
      <c r="BB34" s="59">
        <v>0</v>
      </c>
      <c r="BC34" s="59">
        <v>161</v>
      </c>
      <c r="BD34" s="59">
        <v>20</v>
      </c>
      <c r="BE34" s="151"/>
      <c r="BF34" s="57"/>
      <c r="BG34" s="59" t="s">
        <v>145</v>
      </c>
      <c r="BH34" s="59">
        <v>0</v>
      </c>
      <c r="BI34" s="77">
        <v>0</v>
      </c>
      <c r="BJ34" s="59">
        <v>0</v>
      </c>
      <c r="BK34" s="77">
        <v>0</v>
      </c>
      <c r="BL34" s="59">
        <v>0</v>
      </c>
      <c r="BM34" s="77">
        <v>0</v>
      </c>
      <c r="BN34" s="59">
        <v>0</v>
      </c>
      <c r="BO34" s="77">
        <v>0</v>
      </c>
      <c r="BP34" s="59">
        <v>0</v>
      </c>
      <c r="BQ34" s="77">
        <v>0</v>
      </c>
      <c r="BR34" s="59">
        <v>0</v>
      </c>
      <c r="BS34" s="77">
        <v>0</v>
      </c>
      <c r="BT34" s="59">
        <v>0</v>
      </c>
      <c r="BU34" s="77">
        <v>0</v>
      </c>
      <c r="BV34" s="68">
        <v>0</v>
      </c>
      <c r="BW34" s="78">
        <v>0</v>
      </c>
      <c r="BX34" s="59">
        <v>0</v>
      </c>
      <c r="BY34" s="77">
        <v>0</v>
      </c>
      <c r="BZ34" s="59">
        <v>0</v>
      </c>
      <c r="CA34" s="59" t="s">
        <v>132</v>
      </c>
      <c r="CB34" s="59">
        <v>0</v>
      </c>
      <c r="CC34" s="59" t="s">
        <v>132</v>
      </c>
      <c r="CD34" s="59">
        <v>0</v>
      </c>
      <c r="CE34" s="59" t="s">
        <v>132</v>
      </c>
      <c r="CF34" s="59">
        <v>0</v>
      </c>
      <c r="CG34" s="77">
        <v>0</v>
      </c>
      <c r="CH34" s="59">
        <v>0</v>
      </c>
      <c r="CI34" s="77">
        <v>0</v>
      </c>
      <c r="CJ34" s="158"/>
      <c r="CK34" s="59"/>
    </row>
    <row r="35" spans="1:89" ht="14.65" thickBot="1" x14ac:dyDescent="0.3">
      <c r="B35" s="154"/>
      <c r="C35" s="154"/>
      <c r="D35" s="70" t="s">
        <v>137</v>
      </c>
      <c r="E35" s="70">
        <v>0</v>
      </c>
      <c r="F35" s="81">
        <f t="shared" ref="F35" si="1">E33*F32</f>
        <v>0</v>
      </c>
      <c r="H35" s="156" t="s">
        <v>146</v>
      </c>
      <c r="I35" s="72" t="s">
        <v>108</v>
      </c>
      <c r="J35" s="72">
        <v>0</v>
      </c>
      <c r="K35" s="73"/>
      <c r="M35" s="152" t="s">
        <v>147</v>
      </c>
      <c r="N35" s="74" t="s">
        <v>108</v>
      </c>
      <c r="O35" s="74">
        <v>7</v>
      </c>
      <c r="P35" s="37"/>
      <c r="W35" s="153"/>
      <c r="X35" s="153" t="s">
        <v>148</v>
      </c>
      <c r="Y35" s="59" t="s">
        <v>124</v>
      </c>
      <c r="Z35" s="59">
        <v>0</v>
      </c>
      <c r="AA35" s="59">
        <v>0</v>
      </c>
      <c r="AB35" s="59">
        <v>0</v>
      </c>
      <c r="AC35" s="59">
        <v>0</v>
      </c>
      <c r="AD35" s="59">
        <v>0</v>
      </c>
      <c r="AE35" s="59">
        <v>0</v>
      </c>
      <c r="AF35" s="59">
        <v>0</v>
      </c>
      <c r="AG35" s="68">
        <v>0</v>
      </c>
      <c r="AH35" s="59">
        <v>0</v>
      </c>
      <c r="AI35" s="59">
        <v>0</v>
      </c>
      <c r="AJ35" s="59">
        <v>0</v>
      </c>
      <c r="AK35" s="59">
        <v>0</v>
      </c>
      <c r="AL35" s="59">
        <v>0</v>
      </c>
      <c r="AM35" s="59">
        <v>0</v>
      </c>
      <c r="AN35" s="151"/>
      <c r="AO35" s="153"/>
      <c r="AP35" s="59" t="s">
        <v>130</v>
      </c>
      <c r="AQ35" s="59">
        <v>16</v>
      </c>
      <c r="AR35" s="59">
        <v>14</v>
      </c>
      <c r="AS35" s="59">
        <v>12</v>
      </c>
      <c r="AT35" s="59">
        <v>21</v>
      </c>
      <c r="AU35" s="59">
        <v>8</v>
      </c>
      <c r="AV35" s="59">
        <v>18</v>
      </c>
      <c r="AW35" s="59">
        <v>6</v>
      </c>
      <c r="AX35" s="69">
        <v>5</v>
      </c>
      <c r="AY35" s="59">
        <v>1</v>
      </c>
      <c r="AZ35" s="59">
        <v>0</v>
      </c>
      <c r="BA35" s="59">
        <v>0</v>
      </c>
      <c r="BB35" s="59">
        <v>0</v>
      </c>
      <c r="BC35" s="59">
        <v>101</v>
      </c>
      <c r="BD35" s="59">
        <v>13</v>
      </c>
      <c r="BE35" s="151"/>
      <c r="BF35" s="57"/>
      <c r="BG35" s="59" t="s">
        <v>149</v>
      </c>
      <c r="BH35" s="59">
        <v>0</v>
      </c>
      <c r="BI35" s="77">
        <v>0</v>
      </c>
      <c r="BJ35" s="59">
        <v>0</v>
      </c>
      <c r="BK35" s="77">
        <v>0</v>
      </c>
      <c r="BL35" s="59">
        <v>0</v>
      </c>
      <c r="BM35" s="77">
        <v>0</v>
      </c>
      <c r="BN35" s="59">
        <v>0</v>
      </c>
      <c r="BO35" s="77">
        <v>0</v>
      </c>
      <c r="BP35" s="59">
        <v>0</v>
      </c>
      <c r="BQ35" s="77">
        <v>0</v>
      </c>
      <c r="BR35" s="59">
        <v>0</v>
      </c>
      <c r="BS35" s="77">
        <v>0</v>
      </c>
      <c r="BT35" s="59">
        <v>0</v>
      </c>
      <c r="BU35" s="77">
        <v>0</v>
      </c>
      <c r="BV35" s="68">
        <v>0</v>
      </c>
      <c r="BW35" s="78">
        <v>0</v>
      </c>
      <c r="BX35" s="59">
        <v>0</v>
      </c>
      <c r="BY35" s="77">
        <v>0</v>
      </c>
      <c r="BZ35" s="59">
        <v>0</v>
      </c>
      <c r="CA35" s="59" t="s">
        <v>132</v>
      </c>
      <c r="CB35" s="59">
        <v>0</v>
      </c>
      <c r="CC35" s="59" t="s">
        <v>132</v>
      </c>
      <c r="CD35" s="59">
        <v>0</v>
      </c>
      <c r="CE35" s="59" t="s">
        <v>132</v>
      </c>
      <c r="CF35" s="59">
        <v>0</v>
      </c>
      <c r="CG35" s="77">
        <v>0</v>
      </c>
      <c r="CH35" s="59">
        <v>0</v>
      </c>
      <c r="CI35" s="77">
        <v>0</v>
      </c>
      <c r="CJ35" s="158"/>
      <c r="CK35" s="59"/>
    </row>
    <row r="36" spans="1:89" ht="14.65" thickBot="1" x14ac:dyDescent="0.3">
      <c r="A36" s="89"/>
      <c r="B36" s="154"/>
      <c r="C36" s="154" t="s">
        <v>148</v>
      </c>
      <c r="D36" s="70" t="s">
        <v>124</v>
      </c>
      <c r="E36" s="70">
        <v>0</v>
      </c>
      <c r="F36" s="71"/>
      <c r="G36" s="89"/>
      <c r="H36" s="156"/>
      <c r="I36" s="72" t="s">
        <v>130</v>
      </c>
      <c r="J36" s="72">
        <v>0</v>
      </c>
      <c r="K36" s="73"/>
      <c r="M36" s="152"/>
      <c r="N36" s="74" t="s">
        <v>130</v>
      </c>
      <c r="O36" s="74">
        <v>3</v>
      </c>
      <c r="P36" s="37"/>
      <c r="W36" s="153"/>
      <c r="X36" s="153"/>
      <c r="Y36" s="59" t="s">
        <v>129</v>
      </c>
      <c r="Z36" s="59">
        <v>0</v>
      </c>
      <c r="AA36" s="59">
        <v>0</v>
      </c>
      <c r="AB36" s="59">
        <v>0</v>
      </c>
      <c r="AC36" s="59">
        <v>0</v>
      </c>
      <c r="AD36" s="59">
        <v>0</v>
      </c>
      <c r="AE36" s="59">
        <v>0</v>
      </c>
      <c r="AF36" s="59">
        <v>0</v>
      </c>
      <c r="AG36" s="68">
        <v>0</v>
      </c>
      <c r="AH36" s="59">
        <v>0</v>
      </c>
      <c r="AI36" s="59">
        <v>0</v>
      </c>
      <c r="AJ36" s="59">
        <v>0</v>
      </c>
      <c r="AK36" s="59">
        <v>0</v>
      </c>
      <c r="AL36" s="59">
        <v>0</v>
      </c>
      <c r="AM36" s="59">
        <v>0</v>
      </c>
      <c r="AN36" s="151"/>
      <c r="AO36" s="153"/>
      <c r="AP36" s="59" t="s">
        <v>134</v>
      </c>
      <c r="AQ36" s="59">
        <v>4</v>
      </c>
      <c r="AR36" s="59">
        <v>9</v>
      </c>
      <c r="AS36" s="59">
        <v>12</v>
      </c>
      <c r="AT36" s="59">
        <v>6</v>
      </c>
      <c r="AU36" s="59">
        <v>2</v>
      </c>
      <c r="AV36" s="59">
        <v>13</v>
      </c>
      <c r="AW36" s="59">
        <v>5</v>
      </c>
      <c r="AX36" s="69">
        <v>5</v>
      </c>
      <c r="AY36" s="59">
        <v>0</v>
      </c>
      <c r="AZ36" s="59">
        <v>0</v>
      </c>
      <c r="BA36" s="59">
        <v>0</v>
      </c>
      <c r="BB36" s="59">
        <v>0</v>
      </c>
      <c r="BC36" s="59">
        <v>56</v>
      </c>
      <c r="BD36" s="59">
        <v>7</v>
      </c>
      <c r="BE36" s="151"/>
      <c r="BF36" s="57"/>
      <c r="BG36" s="59" t="s">
        <v>150</v>
      </c>
      <c r="BH36" s="59">
        <v>0</v>
      </c>
      <c r="BI36" s="77">
        <v>0</v>
      </c>
      <c r="BJ36" s="59">
        <v>0</v>
      </c>
      <c r="BK36" s="77">
        <v>0</v>
      </c>
      <c r="BL36" s="59">
        <v>0</v>
      </c>
      <c r="BM36" s="77">
        <v>0</v>
      </c>
      <c r="BN36" s="59">
        <v>0</v>
      </c>
      <c r="BO36" s="77">
        <v>0</v>
      </c>
      <c r="BP36" s="59">
        <v>0</v>
      </c>
      <c r="BQ36" s="77">
        <v>0</v>
      </c>
      <c r="BR36" s="59">
        <v>0</v>
      </c>
      <c r="BS36" s="77">
        <v>0</v>
      </c>
      <c r="BT36" s="59">
        <v>0</v>
      </c>
      <c r="BU36" s="77">
        <v>0</v>
      </c>
      <c r="BV36" s="68">
        <v>0</v>
      </c>
      <c r="BW36" s="78">
        <v>0</v>
      </c>
      <c r="BX36" s="59">
        <v>0</v>
      </c>
      <c r="BY36" s="77">
        <v>0</v>
      </c>
      <c r="BZ36" s="59">
        <v>0</v>
      </c>
      <c r="CA36" s="59" t="s">
        <v>132</v>
      </c>
      <c r="CB36" s="59">
        <v>0</v>
      </c>
      <c r="CC36" s="59" t="s">
        <v>132</v>
      </c>
      <c r="CD36" s="59">
        <v>0</v>
      </c>
      <c r="CE36" s="59" t="s">
        <v>132</v>
      </c>
      <c r="CF36" s="59">
        <v>0</v>
      </c>
      <c r="CG36" s="77">
        <v>0</v>
      </c>
      <c r="CH36" s="59">
        <v>0</v>
      </c>
      <c r="CI36" s="77">
        <v>0</v>
      </c>
      <c r="CJ36" s="158"/>
      <c r="CK36" s="59"/>
    </row>
    <row r="37" spans="1:89" ht="14.65" thickBot="1" x14ac:dyDescent="0.3">
      <c r="B37" s="154"/>
      <c r="C37" s="154"/>
      <c r="D37" s="70" t="s">
        <v>129</v>
      </c>
      <c r="E37" s="70">
        <v>0</v>
      </c>
      <c r="F37" s="80"/>
      <c r="H37" s="156"/>
      <c r="I37" s="72" t="s">
        <v>134</v>
      </c>
      <c r="J37" s="72">
        <v>0</v>
      </c>
      <c r="K37" s="73"/>
      <c r="L37" s="89"/>
      <c r="M37" s="152"/>
      <c r="N37" s="74" t="s">
        <v>134</v>
      </c>
      <c r="O37" s="74">
        <v>4</v>
      </c>
      <c r="P37" s="37"/>
      <c r="W37" s="153"/>
      <c r="X37" s="153"/>
      <c r="Y37" s="59" t="s">
        <v>133</v>
      </c>
      <c r="Z37" s="59">
        <v>0</v>
      </c>
      <c r="AA37" s="59">
        <v>0</v>
      </c>
      <c r="AB37" s="59">
        <v>0</v>
      </c>
      <c r="AC37" s="59">
        <v>0</v>
      </c>
      <c r="AD37" s="59">
        <v>0</v>
      </c>
      <c r="AE37" s="59">
        <v>0</v>
      </c>
      <c r="AF37" s="59">
        <v>0</v>
      </c>
      <c r="AG37" s="68">
        <v>0</v>
      </c>
      <c r="AH37" s="59">
        <v>0</v>
      </c>
      <c r="AI37" s="59">
        <v>0</v>
      </c>
      <c r="AJ37" s="59">
        <v>0</v>
      </c>
      <c r="AK37" s="59">
        <v>0</v>
      </c>
      <c r="AL37" s="59">
        <v>0</v>
      </c>
      <c r="AM37" s="59">
        <v>0</v>
      </c>
      <c r="AN37" s="151"/>
      <c r="AO37" s="153"/>
      <c r="AP37" s="59" t="s">
        <v>138</v>
      </c>
      <c r="AQ37" s="59">
        <v>0</v>
      </c>
      <c r="AR37" s="59">
        <v>0</v>
      </c>
      <c r="AS37" s="59">
        <v>0</v>
      </c>
      <c r="AT37" s="59">
        <v>0</v>
      </c>
      <c r="AU37" s="59">
        <v>0</v>
      </c>
      <c r="AV37" s="59">
        <v>0</v>
      </c>
      <c r="AW37" s="59">
        <v>0</v>
      </c>
      <c r="AX37" s="69">
        <v>2</v>
      </c>
      <c r="AY37" s="59">
        <v>1</v>
      </c>
      <c r="AZ37" s="59">
        <v>0</v>
      </c>
      <c r="BA37" s="59">
        <v>0</v>
      </c>
      <c r="BB37" s="59">
        <v>0</v>
      </c>
      <c r="BC37" s="59">
        <v>3</v>
      </c>
      <c r="BD37" s="59">
        <v>0</v>
      </c>
      <c r="BE37" s="151"/>
      <c r="BF37" s="57"/>
      <c r="BG37" s="59" t="s">
        <v>151</v>
      </c>
      <c r="BH37" s="75">
        <v>1599628</v>
      </c>
      <c r="BI37" s="77">
        <v>1</v>
      </c>
      <c r="BJ37" s="75">
        <v>2647810</v>
      </c>
      <c r="BK37" s="77">
        <v>1</v>
      </c>
      <c r="BL37" s="75">
        <v>2366136</v>
      </c>
      <c r="BM37" s="77">
        <v>1</v>
      </c>
      <c r="BN37" s="75">
        <v>2250720</v>
      </c>
      <c r="BO37" s="77">
        <v>1</v>
      </c>
      <c r="BP37" s="75">
        <v>2829036</v>
      </c>
      <c r="BQ37" s="77">
        <v>1</v>
      </c>
      <c r="BR37" s="75">
        <v>2506100</v>
      </c>
      <c r="BS37" s="77">
        <v>1</v>
      </c>
      <c r="BT37" s="75">
        <v>2877060</v>
      </c>
      <c r="BU37" s="77">
        <v>1</v>
      </c>
      <c r="BV37" s="76">
        <v>3064500</v>
      </c>
      <c r="BW37" s="78">
        <v>1</v>
      </c>
      <c r="BX37" s="75">
        <v>411650</v>
      </c>
      <c r="BY37" s="77">
        <v>1</v>
      </c>
      <c r="BZ37" s="59">
        <v>0</v>
      </c>
      <c r="CA37" s="59" t="s">
        <v>132</v>
      </c>
      <c r="CB37" s="59">
        <v>0</v>
      </c>
      <c r="CC37" s="59" t="s">
        <v>132</v>
      </c>
      <c r="CD37" s="59">
        <v>0</v>
      </c>
      <c r="CE37" s="59" t="s">
        <v>132</v>
      </c>
      <c r="CF37" s="75">
        <v>20552640</v>
      </c>
      <c r="CG37" s="77">
        <v>1</v>
      </c>
      <c r="CH37" s="75">
        <v>2517624</v>
      </c>
      <c r="CI37" s="77">
        <v>1</v>
      </c>
      <c r="CJ37" s="158"/>
      <c r="CK37" s="59"/>
    </row>
    <row r="38" spans="1:89" ht="14.65" thickBot="1" x14ac:dyDescent="0.3">
      <c r="B38" s="154"/>
      <c r="C38" s="154"/>
      <c r="D38" s="70" t="s">
        <v>133</v>
      </c>
      <c r="E38" s="70">
        <v>0</v>
      </c>
      <c r="F38" s="60" t="s">
        <v>136</v>
      </c>
      <c r="H38" s="156"/>
      <c r="I38" s="72" t="s">
        <v>138</v>
      </c>
      <c r="J38" s="72">
        <v>0</v>
      </c>
      <c r="K38" s="73"/>
      <c r="M38" s="152"/>
      <c r="N38" s="74" t="s">
        <v>138</v>
      </c>
      <c r="O38" s="74">
        <v>0</v>
      </c>
      <c r="P38" s="37"/>
      <c r="W38" s="153"/>
      <c r="X38" s="153"/>
      <c r="Y38" s="59" t="s">
        <v>137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  <c r="AG38" s="68">
        <v>0</v>
      </c>
      <c r="AH38" s="59">
        <v>0</v>
      </c>
      <c r="AI38" s="59">
        <v>0</v>
      </c>
      <c r="AJ38" s="59">
        <v>0</v>
      </c>
      <c r="AK38" s="59">
        <v>0</v>
      </c>
      <c r="AL38" s="59">
        <v>0</v>
      </c>
      <c r="AM38" s="59">
        <v>0</v>
      </c>
      <c r="AN38" s="151"/>
      <c r="AO38" s="153"/>
      <c r="AP38" s="59" t="s">
        <v>140</v>
      </c>
      <c r="AQ38" s="59">
        <v>0</v>
      </c>
      <c r="AR38" s="59">
        <v>0</v>
      </c>
      <c r="AS38" s="59">
        <v>0</v>
      </c>
      <c r="AT38" s="59">
        <v>0</v>
      </c>
      <c r="AU38" s="59">
        <v>0</v>
      </c>
      <c r="AV38" s="59">
        <v>0</v>
      </c>
      <c r="AW38" s="59">
        <v>0</v>
      </c>
      <c r="AX38" s="69">
        <v>0</v>
      </c>
      <c r="AY38" s="59">
        <v>1</v>
      </c>
      <c r="AZ38" s="59">
        <v>0</v>
      </c>
      <c r="BA38" s="59">
        <v>0</v>
      </c>
      <c r="BB38" s="59">
        <v>0</v>
      </c>
      <c r="BC38" s="59">
        <v>1</v>
      </c>
      <c r="BD38" s="59">
        <v>0</v>
      </c>
      <c r="BE38" s="151"/>
      <c r="BF38" s="57"/>
      <c r="BG38" s="59" t="s">
        <v>152</v>
      </c>
      <c r="BH38" s="59">
        <v>0</v>
      </c>
      <c r="BI38" s="59"/>
      <c r="BJ38" s="59">
        <v>0</v>
      </c>
      <c r="BK38" s="59"/>
      <c r="BL38" s="59">
        <v>990</v>
      </c>
      <c r="BM38" s="59"/>
      <c r="BN38" s="75">
        <v>10482</v>
      </c>
      <c r="BO38" s="59"/>
      <c r="BP38" s="75">
        <v>4158</v>
      </c>
      <c r="BQ38" s="59"/>
      <c r="BR38" s="75">
        <v>9716</v>
      </c>
      <c r="BS38" s="59"/>
      <c r="BT38" s="75">
        <v>7025</v>
      </c>
      <c r="BU38" s="59"/>
      <c r="BV38" s="68">
        <v>603</v>
      </c>
      <c r="BW38" s="68"/>
      <c r="BX38" s="59">
        <v>0</v>
      </c>
      <c r="BY38" s="59"/>
      <c r="BZ38" s="59">
        <v>0</v>
      </c>
      <c r="CA38" s="59"/>
      <c r="CB38" s="59">
        <v>0</v>
      </c>
      <c r="CC38" s="59"/>
      <c r="CD38" s="59">
        <v>0</v>
      </c>
      <c r="CE38" s="59"/>
      <c r="CF38" s="75">
        <v>32974</v>
      </c>
      <c r="CG38" s="59"/>
      <c r="CH38" s="75">
        <v>4122</v>
      </c>
      <c r="CI38" s="59"/>
      <c r="CJ38" s="158"/>
      <c r="CK38" s="59"/>
    </row>
    <row r="39" spans="1:89" ht="14.65" thickBot="1" x14ac:dyDescent="0.3">
      <c r="B39" s="154"/>
      <c r="C39" s="154"/>
      <c r="D39" s="70" t="s">
        <v>137</v>
      </c>
      <c r="E39" s="70">
        <v>0</v>
      </c>
      <c r="F39" s="81">
        <f t="shared" ref="F39" si="2">E37*F36</f>
        <v>0</v>
      </c>
      <c r="H39" s="156"/>
      <c r="I39" s="72" t="s">
        <v>140</v>
      </c>
      <c r="J39" s="72">
        <v>0</v>
      </c>
      <c r="K39" s="73"/>
      <c r="M39" s="152"/>
      <c r="N39" s="74" t="s">
        <v>140</v>
      </c>
      <c r="O39" s="74">
        <v>0</v>
      </c>
      <c r="P39" s="37"/>
      <c r="W39" s="153"/>
      <c r="X39" s="153" t="s">
        <v>153</v>
      </c>
      <c r="Y39" s="59" t="s">
        <v>124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  <c r="AG39" s="68">
        <v>0</v>
      </c>
      <c r="AH39" s="59">
        <v>0</v>
      </c>
      <c r="AI39" s="59">
        <v>0</v>
      </c>
      <c r="AJ39" s="59">
        <v>0</v>
      </c>
      <c r="AK39" s="59">
        <v>0</v>
      </c>
      <c r="AL39" s="59">
        <v>0</v>
      </c>
      <c r="AM39" s="59">
        <v>0</v>
      </c>
      <c r="AN39" s="151"/>
      <c r="AO39" s="153"/>
      <c r="AP39" s="59" t="s">
        <v>109</v>
      </c>
      <c r="AQ39" s="77">
        <v>0.8</v>
      </c>
      <c r="AR39" s="77">
        <v>0.60899999999999999</v>
      </c>
      <c r="AS39" s="77">
        <v>0.5</v>
      </c>
      <c r="AT39" s="77">
        <v>0.77800000000000002</v>
      </c>
      <c r="AU39" s="77">
        <v>0.8</v>
      </c>
      <c r="AV39" s="77">
        <v>0.58099999999999996</v>
      </c>
      <c r="AW39" s="77">
        <v>0.54500000000000004</v>
      </c>
      <c r="AX39" s="82">
        <v>0.41699999999999998</v>
      </c>
      <c r="AY39" s="77">
        <v>0.33300000000000002</v>
      </c>
      <c r="AZ39" s="59" t="s">
        <v>132</v>
      </c>
      <c r="BA39" s="59" t="s">
        <v>132</v>
      </c>
      <c r="BB39" s="59" t="s">
        <v>132</v>
      </c>
      <c r="BC39" s="77">
        <v>0.627</v>
      </c>
      <c r="BD39" s="77">
        <v>0.65</v>
      </c>
      <c r="BE39" s="151"/>
      <c r="BF39" s="57"/>
      <c r="BG39" s="59" t="s">
        <v>154</v>
      </c>
      <c r="BH39" s="75">
        <v>5822</v>
      </c>
      <c r="BI39" s="59"/>
      <c r="BJ39" s="75">
        <v>9656</v>
      </c>
      <c r="BK39" s="59"/>
      <c r="BL39" s="75">
        <v>8885</v>
      </c>
      <c r="BM39" s="59"/>
      <c r="BN39" s="59">
        <v>0</v>
      </c>
      <c r="BO39" s="59"/>
      <c r="BP39" s="59">
        <v>0</v>
      </c>
      <c r="BQ39" s="59"/>
      <c r="BR39" s="59">
        <v>0</v>
      </c>
      <c r="BS39" s="59"/>
      <c r="BT39" s="59">
        <v>0</v>
      </c>
      <c r="BU39" s="59"/>
      <c r="BV39" s="68">
        <v>0</v>
      </c>
      <c r="BW39" s="68"/>
      <c r="BX39" s="59">
        <v>0</v>
      </c>
      <c r="BY39" s="59"/>
      <c r="BZ39" s="59">
        <v>0</v>
      </c>
      <c r="CA39" s="59"/>
      <c r="CB39" s="59">
        <v>0</v>
      </c>
      <c r="CC39" s="59"/>
      <c r="CD39" s="59">
        <v>0</v>
      </c>
      <c r="CE39" s="59"/>
      <c r="CF39" s="75">
        <v>24363</v>
      </c>
      <c r="CG39" s="59"/>
      <c r="CH39" s="75">
        <v>3045</v>
      </c>
      <c r="CI39" s="59"/>
      <c r="CJ39" s="158"/>
      <c r="CK39" s="59"/>
    </row>
    <row r="40" spans="1:89" ht="14.65" thickBot="1" x14ac:dyDescent="0.3">
      <c r="B40" s="154"/>
      <c r="C40" s="154" t="s">
        <v>153</v>
      </c>
      <c r="D40" s="70" t="s">
        <v>124</v>
      </c>
      <c r="E40" s="70">
        <v>0</v>
      </c>
      <c r="F40" s="71"/>
      <c r="H40" s="156"/>
      <c r="I40" s="72" t="s">
        <v>109</v>
      </c>
      <c r="J40" s="72" t="s">
        <v>132</v>
      </c>
      <c r="K40" s="73"/>
      <c r="M40" s="152"/>
      <c r="N40" s="74" t="s">
        <v>109</v>
      </c>
      <c r="O40" s="84">
        <v>0.42899999999999999</v>
      </c>
      <c r="P40" s="37"/>
      <c r="W40" s="153"/>
      <c r="X40" s="153"/>
      <c r="Y40" s="59" t="s">
        <v>129</v>
      </c>
      <c r="Z40" s="59">
        <v>0</v>
      </c>
      <c r="AA40" s="59">
        <v>0</v>
      </c>
      <c r="AB40" s="59">
        <v>0</v>
      </c>
      <c r="AC40" s="59">
        <v>0</v>
      </c>
      <c r="AD40" s="59">
        <v>0</v>
      </c>
      <c r="AE40" s="59">
        <v>0</v>
      </c>
      <c r="AF40" s="59">
        <v>0</v>
      </c>
      <c r="AG40" s="68">
        <v>0</v>
      </c>
      <c r="AH40" s="59">
        <v>0</v>
      </c>
      <c r="AI40" s="59">
        <v>0</v>
      </c>
      <c r="AJ40" s="59">
        <v>0</v>
      </c>
      <c r="AK40" s="59">
        <v>0</v>
      </c>
      <c r="AL40" s="59">
        <v>0</v>
      </c>
      <c r="AM40" s="59">
        <v>0</v>
      </c>
      <c r="AN40" s="151"/>
      <c r="AO40" s="153"/>
      <c r="AP40" s="59" t="s">
        <v>143</v>
      </c>
      <c r="AQ40" s="75">
        <v>454680</v>
      </c>
      <c r="AR40" s="75">
        <v>451440</v>
      </c>
      <c r="AS40" s="75">
        <v>238040</v>
      </c>
      <c r="AT40" s="75">
        <v>605920</v>
      </c>
      <c r="AU40" s="75">
        <v>120960</v>
      </c>
      <c r="AV40" s="75">
        <v>482420</v>
      </c>
      <c r="AW40" s="75">
        <v>101200</v>
      </c>
      <c r="AX40" s="85">
        <v>231000</v>
      </c>
      <c r="AY40" s="75">
        <v>90200</v>
      </c>
      <c r="AZ40" s="59">
        <v>0</v>
      </c>
      <c r="BA40" s="59">
        <v>0</v>
      </c>
      <c r="BB40" s="59">
        <v>0</v>
      </c>
      <c r="BC40" s="75">
        <v>2775860</v>
      </c>
      <c r="BD40" s="75">
        <v>335708</v>
      </c>
      <c r="BE40" s="151"/>
      <c r="BF40" s="57"/>
      <c r="BG40" s="59" t="s">
        <v>155</v>
      </c>
      <c r="BH40" s="59">
        <v>0</v>
      </c>
      <c r="BI40" s="59"/>
      <c r="BJ40" s="59">
        <v>0</v>
      </c>
      <c r="BK40" s="59"/>
      <c r="BL40" s="59">
        <v>0</v>
      </c>
      <c r="BM40" s="59"/>
      <c r="BN40" s="59">
        <v>0</v>
      </c>
      <c r="BO40" s="59"/>
      <c r="BP40" s="59">
        <v>0</v>
      </c>
      <c r="BQ40" s="59"/>
      <c r="BR40" s="59">
        <v>0</v>
      </c>
      <c r="BS40" s="59"/>
      <c r="BT40" s="59">
        <v>0</v>
      </c>
      <c r="BU40" s="59"/>
      <c r="BV40" s="68">
        <v>0</v>
      </c>
      <c r="BW40" s="68"/>
      <c r="BX40" s="59">
        <v>0</v>
      </c>
      <c r="BY40" s="59"/>
      <c r="BZ40" s="59">
        <v>0</v>
      </c>
      <c r="CA40" s="59"/>
      <c r="CB40" s="59">
        <v>0</v>
      </c>
      <c r="CC40" s="59"/>
      <c r="CD40" s="59">
        <v>0</v>
      </c>
      <c r="CE40" s="59"/>
      <c r="CF40" s="59">
        <v>0</v>
      </c>
      <c r="CG40" s="59"/>
      <c r="CH40" s="59">
        <v>0</v>
      </c>
      <c r="CI40" s="59"/>
      <c r="CJ40" s="158"/>
      <c r="CK40" s="59"/>
    </row>
    <row r="41" spans="1:89" ht="14.65" thickBot="1" x14ac:dyDescent="0.3">
      <c r="B41" s="154"/>
      <c r="C41" s="154"/>
      <c r="D41" s="70" t="s">
        <v>129</v>
      </c>
      <c r="E41" s="70">
        <v>0</v>
      </c>
      <c r="F41" s="80"/>
      <c r="H41" s="156"/>
      <c r="I41" s="72" t="s">
        <v>143</v>
      </c>
      <c r="J41" s="72">
        <v>0</v>
      </c>
      <c r="K41" s="87" t="e">
        <f t="shared" ref="K41" si="3">J41/J36</f>
        <v>#DIV/0!</v>
      </c>
      <c r="M41" s="152"/>
      <c r="N41" s="74" t="s">
        <v>143</v>
      </c>
      <c r="O41" s="88">
        <v>169400</v>
      </c>
      <c r="P41" s="19">
        <f t="shared" ref="P41" si="4">O41/O36</f>
        <v>56466.666666666664</v>
      </c>
      <c r="W41" s="153"/>
      <c r="X41" s="153"/>
      <c r="Y41" s="59" t="s">
        <v>133</v>
      </c>
      <c r="Z41" s="59">
        <v>0</v>
      </c>
      <c r="AA41" s="59">
        <v>0</v>
      </c>
      <c r="AB41" s="59">
        <v>0</v>
      </c>
      <c r="AC41" s="59">
        <v>0</v>
      </c>
      <c r="AD41" s="59">
        <v>0</v>
      </c>
      <c r="AE41" s="59">
        <v>0</v>
      </c>
      <c r="AF41" s="59">
        <v>0</v>
      </c>
      <c r="AG41" s="68">
        <v>0</v>
      </c>
      <c r="AH41" s="59">
        <v>0</v>
      </c>
      <c r="AI41" s="59">
        <v>0</v>
      </c>
      <c r="AJ41" s="59">
        <v>0</v>
      </c>
      <c r="AK41" s="59">
        <v>0</v>
      </c>
      <c r="AL41" s="59">
        <v>0</v>
      </c>
      <c r="AM41" s="59">
        <v>0</v>
      </c>
      <c r="AN41" s="151"/>
      <c r="AO41" s="153" t="s">
        <v>146</v>
      </c>
      <c r="AP41" s="59" t="s">
        <v>108</v>
      </c>
      <c r="AQ41" s="59">
        <v>0</v>
      </c>
      <c r="AR41" s="59">
        <v>0</v>
      </c>
      <c r="AS41" s="59">
        <v>0</v>
      </c>
      <c r="AT41" s="59">
        <v>0</v>
      </c>
      <c r="AU41" s="59">
        <v>0</v>
      </c>
      <c r="AV41" s="59">
        <v>0</v>
      </c>
      <c r="AW41" s="59">
        <v>0</v>
      </c>
      <c r="AX41" s="69">
        <v>0</v>
      </c>
      <c r="AY41" s="59">
        <v>0</v>
      </c>
      <c r="AZ41" s="59">
        <v>0</v>
      </c>
      <c r="BA41" s="59">
        <v>0</v>
      </c>
      <c r="BB41" s="59">
        <v>0</v>
      </c>
      <c r="BC41" s="59">
        <v>0</v>
      </c>
      <c r="BD41" s="59">
        <v>0</v>
      </c>
      <c r="BE41" s="151"/>
      <c r="BF41" s="57"/>
      <c r="BG41" s="59" t="s">
        <v>156</v>
      </c>
      <c r="BH41" s="75">
        <v>34620</v>
      </c>
      <c r="BI41" s="59"/>
      <c r="BJ41" s="75">
        <v>41190</v>
      </c>
      <c r="BK41" s="59"/>
      <c r="BL41" s="75">
        <v>42620</v>
      </c>
      <c r="BM41" s="59"/>
      <c r="BN41" s="75">
        <v>42370</v>
      </c>
      <c r="BO41" s="59"/>
      <c r="BP41" s="75">
        <v>41480</v>
      </c>
      <c r="BQ41" s="59"/>
      <c r="BR41" s="75">
        <v>41220</v>
      </c>
      <c r="BS41" s="59"/>
      <c r="BT41" s="75">
        <v>43760</v>
      </c>
      <c r="BU41" s="59"/>
      <c r="BV41" s="76">
        <v>46800</v>
      </c>
      <c r="BW41" s="68"/>
      <c r="BX41" s="59">
        <v>0</v>
      </c>
      <c r="BY41" s="59"/>
      <c r="BZ41" s="59">
        <v>0</v>
      </c>
      <c r="CA41" s="59"/>
      <c r="CB41" s="59">
        <v>0</v>
      </c>
      <c r="CC41" s="59"/>
      <c r="CD41" s="59">
        <v>0</v>
      </c>
      <c r="CE41" s="59"/>
      <c r="CF41" s="75">
        <v>334060</v>
      </c>
      <c r="CG41" s="59"/>
      <c r="CH41" s="75">
        <v>41758</v>
      </c>
      <c r="CI41" s="59"/>
      <c r="CJ41" s="158"/>
      <c r="CK41" s="59"/>
    </row>
    <row r="42" spans="1:89" ht="14.65" thickBot="1" x14ac:dyDescent="0.3">
      <c r="B42" s="154"/>
      <c r="C42" s="154"/>
      <c r="D42" s="70" t="s">
        <v>133</v>
      </c>
      <c r="E42" s="70">
        <v>0</v>
      </c>
      <c r="F42" s="60" t="s">
        <v>136</v>
      </c>
      <c r="H42" s="156" t="s">
        <v>157</v>
      </c>
      <c r="I42" s="72" t="s">
        <v>108</v>
      </c>
      <c r="J42" s="72">
        <v>8</v>
      </c>
      <c r="K42" s="73"/>
      <c r="M42" s="152" t="s">
        <v>158</v>
      </c>
      <c r="N42" s="74" t="s">
        <v>108</v>
      </c>
      <c r="O42" s="74">
        <v>0</v>
      </c>
      <c r="P42" s="37"/>
      <c r="W42" s="153"/>
      <c r="X42" s="153"/>
      <c r="Y42" s="59" t="s">
        <v>137</v>
      </c>
      <c r="Z42" s="59">
        <v>0</v>
      </c>
      <c r="AA42" s="59">
        <v>0</v>
      </c>
      <c r="AB42" s="59">
        <v>0</v>
      </c>
      <c r="AC42" s="59">
        <v>0</v>
      </c>
      <c r="AD42" s="59">
        <v>0</v>
      </c>
      <c r="AE42" s="59">
        <v>0</v>
      </c>
      <c r="AF42" s="59">
        <v>0</v>
      </c>
      <c r="AG42" s="68">
        <v>0</v>
      </c>
      <c r="AH42" s="59">
        <v>0</v>
      </c>
      <c r="AI42" s="59">
        <v>0</v>
      </c>
      <c r="AJ42" s="59">
        <v>0</v>
      </c>
      <c r="AK42" s="59">
        <v>0</v>
      </c>
      <c r="AL42" s="59">
        <v>0</v>
      </c>
      <c r="AM42" s="59">
        <v>0</v>
      </c>
      <c r="AN42" s="151"/>
      <c r="AO42" s="153"/>
      <c r="AP42" s="59" t="s">
        <v>130</v>
      </c>
      <c r="AQ42" s="59">
        <v>0</v>
      </c>
      <c r="AR42" s="59">
        <v>0</v>
      </c>
      <c r="AS42" s="59">
        <v>0</v>
      </c>
      <c r="AT42" s="59">
        <v>0</v>
      </c>
      <c r="AU42" s="59">
        <v>0</v>
      </c>
      <c r="AV42" s="59">
        <v>0</v>
      </c>
      <c r="AW42" s="59">
        <v>0</v>
      </c>
      <c r="AX42" s="69">
        <v>0</v>
      </c>
      <c r="AY42" s="59">
        <v>0</v>
      </c>
      <c r="AZ42" s="59">
        <v>0</v>
      </c>
      <c r="BA42" s="59">
        <v>0</v>
      </c>
      <c r="BB42" s="59">
        <v>0</v>
      </c>
      <c r="BC42" s="59">
        <v>0</v>
      </c>
      <c r="BD42" s="59">
        <v>0</v>
      </c>
      <c r="BE42" s="151"/>
      <c r="BF42" s="57"/>
      <c r="BG42" s="59" t="s">
        <v>159</v>
      </c>
      <c r="BH42" s="59">
        <v>0</v>
      </c>
      <c r="BI42" s="59"/>
      <c r="BJ42" s="59">
        <v>0</v>
      </c>
      <c r="BK42" s="59"/>
      <c r="BL42" s="59">
        <v>0</v>
      </c>
      <c r="BM42" s="59"/>
      <c r="BN42" s="59">
        <v>0</v>
      </c>
      <c r="BO42" s="59"/>
      <c r="BP42" s="59">
        <v>0</v>
      </c>
      <c r="BQ42" s="59"/>
      <c r="BR42" s="59">
        <v>0</v>
      </c>
      <c r="BS42" s="59"/>
      <c r="BT42" s="59">
        <v>0</v>
      </c>
      <c r="BU42" s="59"/>
      <c r="BV42" s="68">
        <v>0</v>
      </c>
      <c r="BW42" s="68"/>
      <c r="BX42" s="59">
        <v>0</v>
      </c>
      <c r="BY42" s="59"/>
      <c r="BZ42" s="59">
        <v>0</v>
      </c>
      <c r="CA42" s="59"/>
      <c r="CB42" s="59">
        <v>0</v>
      </c>
      <c r="CC42" s="59"/>
      <c r="CD42" s="59">
        <v>0</v>
      </c>
      <c r="CE42" s="59"/>
      <c r="CF42" s="59">
        <v>0</v>
      </c>
      <c r="CG42" s="59"/>
      <c r="CH42" s="59">
        <v>0</v>
      </c>
      <c r="CI42" s="59"/>
      <c r="CJ42" s="158"/>
      <c r="CK42" s="59"/>
    </row>
    <row r="43" spans="1:89" ht="14.65" thickBot="1" x14ac:dyDescent="0.3">
      <c r="B43" s="154"/>
      <c r="C43" s="154"/>
      <c r="D43" s="70" t="s">
        <v>137</v>
      </c>
      <c r="E43" s="70">
        <v>0</v>
      </c>
      <c r="F43" s="81">
        <f t="shared" ref="F43" si="5">E41*F40</f>
        <v>0</v>
      </c>
      <c r="H43" s="156"/>
      <c r="I43" s="72" t="s">
        <v>130</v>
      </c>
      <c r="J43" s="72">
        <v>8</v>
      </c>
      <c r="K43" s="73"/>
      <c r="M43" s="152"/>
      <c r="N43" s="74" t="s">
        <v>130</v>
      </c>
      <c r="O43" s="74">
        <v>0</v>
      </c>
      <c r="P43" s="37"/>
      <c r="W43" s="153" t="s">
        <v>160</v>
      </c>
      <c r="X43" s="153" t="s">
        <v>161</v>
      </c>
      <c r="Y43" s="59" t="s">
        <v>124</v>
      </c>
      <c r="Z43" s="59">
        <v>20</v>
      </c>
      <c r="AA43" s="59">
        <v>26</v>
      </c>
      <c r="AB43" s="59">
        <v>27</v>
      </c>
      <c r="AC43" s="59">
        <v>16</v>
      </c>
      <c r="AD43" s="59">
        <v>29</v>
      </c>
      <c r="AE43" s="59">
        <v>24</v>
      </c>
      <c r="AF43" s="59">
        <v>29</v>
      </c>
      <c r="AG43" s="68">
        <v>23</v>
      </c>
      <c r="AH43" s="59">
        <v>3</v>
      </c>
      <c r="AI43" s="59">
        <v>0</v>
      </c>
      <c r="AJ43" s="59">
        <v>0</v>
      </c>
      <c r="AK43" s="59">
        <v>0</v>
      </c>
      <c r="AL43" s="59">
        <v>197</v>
      </c>
      <c r="AM43" s="59">
        <v>24</v>
      </c>
      <c r="AN43" s="151"/>
      <c r="AO43" s="153"/>
      <c r="AP43" s="59" t="s">
        <v>134</v>
      </c>
      <c r="AQ43" s="59">
        <v>0</v>
      </c>
      <c r="AR43" s="59">
        <v>0</v>
      </c>
      <c r="AS43" s="59">
        <v>0</v>
      </c>
      <c r="AT43" s="59">
        <v>0</v>
      </c>
      <c r="AU43" s="59">
        <v>0</v>
      </c>
      <c r="AV43" s="59">
        <v>0</v>
      </c>
      <c r="AW43" s="59">
        <v>0</v>
      </c>
      <c r="AX43" s="69">
        <v>0</v>
      </c>
      <c r="AY43" s="59">
        <v>0</v>
      </c>
      <c r="AZ43" s="59">
        <v>0</v>
      </c>
      <c r="BA43" s="59">
        <v>0</v>
      </c>
      <c r="BB43" s="59">
        <v>0</v>
      </c>
      <c r="BC43" s="59">
        <v>0</v>
      </c>
      <c r="BD43" s="59">
        <v>0</v>
      </c>
      <c r="BE43" s="151"/>
      <c r="BF43" s="57"/>
      <c r="BG43" s="59" t="s">
        <v>162</v>
      </c>
      <c r="BH43" s="75">
        <v>40442</v>
      </c>
      <c r="BI43" s="59"/>
      <c r="BJ43" s="75">
        <v>50846</v>
      </c>
      <c r="BK43" s="59"/>
      <c r="BL43" s="75">
        <v>52495</v>
      </c>
      <c r="BM43" s="59"/>
      <c r="BN43" s="75">
        <v>52852</v>
      </c>
      <c r="BO43" s="59"/>
      <c r="BP43" s="75">
        <v>45638</v>
      </c>
      <c r="BQ43" s="59"/>
      <c r="BR43" s="75">
        <v>50936</v>
      </c>
      <c r="BS43" s="59"/>
      <c r="BT43" s="75">
        <v>50785</v>
      </c>
      <c r="BU43" s="59"/>
      <c r="BV43" s="76">
        <v>47403</v>
      </c>
      <c r="BW43" s="68"/>
      <c r="BX43" s="59">
        <v>0</v>
      </c>
      <c r="BY43" s="59"/>
      <c r="BZ43" s="59">
        <v>0</v>
      </c>
      <c r="CA43" s="59"/>
      <c r="CB43" s="59">
        <v>0</v>
      </c>
      <c r="CC43" s="59"/>
      <c r="CD43" s="59">
        <v>0</v>
      </c>
      <c r="CE43" s="59"/>
      <c r="CF43" s="75">
        <v>391397</v>
      </c>
      <c r="CG43" s="59"/>
      <c r="CH43" s="75">
        <v>48925</v>
      </c>
      <c r="CI43" s="59"/>
      <c r="CJ43" s="158"/>
      <c r="CK43" s="59"/>
    </row>
    <row r="44" spans="1:89" ht="14.65" thickBot="1" x14ac:dyDescent="0.3">
      <c r="B44" s="154" t="s">
        <v>163</v>
      </c>
      <c r="C44" s="154" t="s">
        <v>161</v>
      </c>
      <c r="D44" s="70" t="s">
        <v>124</v>
      </c>
      <c r="E44" s="70">
        <v>23</v>
      </c>
      <c r="F44" s="71"/>
      <c r="H44" s="156"/>
      <c r="I44" s="72" t="s">
        <v>134</v>
      </c>
      <c r="J44" s="72">
        <v>0</v>
      </c>
      <c r="K44" s="73"/>
      <c r="M44" s="152"/>
      <c r="N44" s="74" t="s">
        <v>134</v>
      </c>
      <c r="O44" s="74">
        <v>0</v>
      </c>
      <c r="P44" s="37"/>
      <c r="W44" s="153"/>
      <c r="X44" s="153"/>
      <c r="Y44" s="59" t="s">
        <v>129</v>
      </c>
      <c r="Z44" s="75">
        <v>298320</v>
      </c>
      <c r="AA44" s="75">
        <v>904430</v>
      </c>
      <c r="AB44" s="75">
        <v>446760</v>
      </c>
      <c r="AC44" s="75">
        <v>533760</v>
      </c>
      <c r="AD44" s="75">
        <v>965320</v>
      </c>
      <c r="AE44" s="75">
        <v>763840</v>
      </c>
      <c r="AF44" s="75">
        <v>521240</v>
      </c>
      <c r="AG44" s="76">
        <v>659800</v>
      </c>
      <c r="AH44" s="75">
        <v>33000</v>
      </c>
      <c r="AI44" s="59">
        <v>0</v>
      </c>
      <c r="AJ44" s="59">
        <v>0</v>
      </c>
      <c r="AK44" s="59">
        <v>0</v>
      </c>
      <c r="AL44" s="75">
        <v>5126470</v>
      </c>
      <c r="AM44" s="75">
        <v>636684</v>
      </c>
      <c r="AN44" s="151"/>
      <c r="AO44" s="153"/>
      <c r="AP44" s="59" t="s">
        <v>138</v>
      </c>
      <c r="AQ44" s="59">
        <v>0</v>
      </c>
      <c r="AR44" s="59">
        <v>0</v>
      </c>
      <c r="AS44" s="59">
        <v>0</v>
      </c>
      <c r="AT44" s="59">
        <v>0</v>
      </c>
      <c r="AU44" s="59">
        <v>0</v>
      </c>
      <c r="AV44" s="59">
        <v>0</v>
      </c>
      <c r="AW44" s="59">
        <v>0</v>
      </c>
      <c r="AX44" s="69">
        <v>0</v>
      </c>
      <c r="AY44" s="59">
        <v>0</v>
      </c>
      <c r="AZ44" s="59">
        <v>0</v>
      </c>
      <c r="BA44" s="59">
        <v>0</v>
      </c>
      <c r="BB44" s="59">
        <v>0</v>
      </c>
      <c r="BC44" s="59">
        <v>0</v>
      </c>
      <c r="BD44" s="59">
        <v>0</v>
      </c>
      <c r="BE44" s="151"/>
      <c r="BF44" s="57"/>
      <c r="BG44" s="59" t="s">
        <v>108</v>
      </c>
      <c r="BH44" s="59">
        <v>103</v>
      </c>
      <c r="BI44" s="59"/>
      <c r="BJ44" s="59">
        <v>152</v>
      </c>
      <c r="BK44" s="59"/>
      <c r="BL44" s="59">
        <v>118</v>
      </c>
      <c r="BM44" s="59"/>
      <c r="BN44" s="59">
        <v>146</v>
      </c>
      <c r="BO44" s="59"/>
      <c r="BP44" s="59">
        <v>140</v>
      </c>
      <c r="BQ44" s="59"/>
      <c r="BR44" s="59">
        <v>130</v>
      </c>
      <c r="BS44" s="59"/>
      <c r="BT44" s="59">
        <v>121</v>
      </c>
      <c r="BU44" s="59"/>
      <c r="BV44" s="68">
        <v>114</v>
      </c>
      <c r="BW44" s="68"/>
      <c r="BX44" s="59">
        <v>24</v>
      </c>
      <c r="BY44" s="59"/>
      <c r="BZ44" s="59">
        <v>0</v>
      </c>
      <c r="CA44" s="59"/>
      <c r="CB44" s="59">
        <v>0</v>
      </c>
      <c r="CC44" s="59"/>
      <c r="CD44" s="59">
        <v>0</v>
      </c>
      <c r="CE44" s="59"/>
      <c r="CF44" s="75">
        <v>1048</v>
      </c>
      <c r="CG44" s="59"/>
      <c r="CH44" s="59">
        <v>128</v>
      </c>
      <c r="CI44" s="59"/>
      <c r="CJ44" s="158"/>
      <c r="CK44" s="59"/>
    </row>
    <row r="45" spans="1:89" ht="14.65" thickBot="1" x14ac:dyDescent="0.3">
      <c r="B45" s="154"/>
      <c r="C45" s="154"/>
      <c r="D45" s="70" t="s">
        <v>129</v>
      </c>
      <c r="E45" s="79">
        <v>659800</v>
      </c>
      <c r="F45" s="80"/>
      <c r="H45" s="156"/>
      <c r="I45" s="72" t="s">
        <v>138</v>
      </c>
      <c r="J45" s="72">
        <v>0</v>
      </c>
      <c r="K45" s="73"/>
      <c r="M45" s="152"/>
      <c r="N45" s="74" t="s">
        <v>138</v>
      </c>
      <c r="O45" s="74">
        <v>0</v>
      </c>
      <c r="P45" s="37"/>
      <c r="W45" s="153"/>
      <c r="X45" s="153"/>
      <c r="Y45" s="59" t="s">
        <v>133</v>
      </c>
      <c r="Z45" s="59">
        <v>42</v>
      </c>
      <c r="AA45" s="59">
        <v>60</v>
      </c>
      <c r="AB45" s="59">
        <v>50</v>
      </c>
      <c r="AC45" s="59">
        <v>35</v>
      </c>
      <c r="AD45" s="59">
        <v>67</v>
      </c>
      <c r="AE45" s="59">
        <v>50</v>
      </c>
      <c r="AF45" s="59">
        <v>52</v>
      </c>
      <c r="AG45" s="68">
        <v>48</v>
      </c>
      <c r="AH45" s="59">
        <v>5</v>
      </c>
      <c r="AI45" s="59">
        <v>0</v>
      </c>
      <c r="AJ45" s="59">
        <v>0</v>
      </c>
      <c r="AK45" s="59">
        <v>0</v>
      </c>
      <c r="AL45" s="59">
        <v>409</v>
      </c>
      <c r="AM45" s="59">
        <v>51</v>
      </c>
      <c r="AN45" s="151"/>
      <c r="AO45" s="153"/>
      <c r="AP45" s="59" t="s">
        <v>140</v>
      </c>
      <c r="AQ45" s="59">
        <v>0</v>
      </c>
      <c r="AR45" s="59">
        <v>0</v>
      </c>
      <c r="AS45" s="59">
        <v>0</v>
      </c>
      <c r="AT45" s="59">
        <v>0</v>
      </c>
      <c r="AU45" s="59">
        <v>0</v>
      </c>
      <c r="AV45" s="59">
        <v>0</v>
      </c>
      <c r="AW45" s="59">
        <v>0</v>
      </c>
      <c r="AX45" s="69">
        <v>0</v>
      </c>
      <c r="AY45" s="59">
        <v>0</v>
      </c>
      <c r="AZ45" s="59">
        <v>0</v>
      </c>
      <c r="BA45" s="59">
        <v>0</v>
      </c>
      <c r="BB45" s="59">
        <v>0</v>
      </c>
      <c r="BC45" s="59">
        <v>0</v>
      </c>
      <c r="BD45" s="59">
        <v>0</v>
      </c>
      <c r="BE45" s="151"/>
      <c r="BF45" s="57"/>
      <c r="BG45" s="59" t="s">
        <v>164</v>
      </c>
      <c r="BH45" s="75">
        <v>2022</v>
      </c>
      <c r="BI45" s="59"/>
      <c r="BJ45" s="75">
        <v>2211</v>
      </c>
      <c r="BK45" s="59"/>
      <c r="BL45" s="75">
        <v>2187</v>
      </c>
      <c r="BM45" s="59"/>
      <c r="BN45" s="75">
        <v>1957</v>
      </c>
      <c r="BO45" s="59"/>
      <c r="BP45" s="75">
        <v>4564</v>
      </c>
      <c r="BQ45" s="59"/>
      <c r="BR45" s="75">
        <v>1643</v>
      </c>
      <c r="BS45" s="59"/>
      <c r="BT45" s="75">
        <v>4617</v>
      </c>
      <c r="BU45" s="59"/>
      <c r="BV45" s="76">
        <v>3950</v>
      </c>
      <c r="BW45" s="68"/>
      <c r="BX45" s="59">
        <v>0</v>
      </c>
      <c r="BY45" s="59"/>
      <c r="BZ45" s="59" t="s">
        <v>165</v>
      </c>
      <c r="CA45" s="59"/>
      <c r="CB45" s="59" t="s">
        <v>165</v>
      </c>
      <c r="CC45" s="59"/>
      <c r="CD45" s="59" t="s">
        <v>165</v>
      </c>
      <c r="CE45" s="59"/>
      <c r="CF45" s="75">
        <v>2431</v>
      </c>
      <c r="CG45" s="59"/>
      <c r="CH45" s="75">
        <v>2446</v>
      </c>
      <c r="CI45" s="59"/>
      <c r="CJ45" s="158"/>
      <c r="CK45" s="59"/>
    </row>
    <row r="46" spans="1:89" ht="14.65" thickBot="1" x14ac:dyDescent="0.3">
      <c r="B46" s="154"/>
      <c r="C46" s="154"/>
      <c r="D46" s="70" t="s">
        <v>133</v>
      </c>
      <c r="E46" s="70">
        <v>48</v>
      </c>
      <c r="F46" s="60" t="s">
        <v>136</v>
      </c>
      <c r="H46" s="156"/>
      <c r="I46" s="72" t="s">
        <v>140</v>
      </c>
      <c r="J46" s="72">
        <v>0</v>
      </c>
      <c r="K46" s="73"/>
      <c r="M46" s="152"/>
      <c r="N46" s="74" t="s">
        <v>140</v>
      </c>
      <c r="O46" s="74">
        <v>0</v>
      </c>
      <c r="P46" s="37"/>
      <c r="W46" s="153"/>
      <c r="X46" s="153"/>
      <c r="Y46" s="59" t="s">
        <v>137</v>
      </c>
      <c r="Z46" s="59">
        <v>24</v>
      </c>
      <c r="AA46" s="59">
        <v>46</v>
      </c>
      <c r="AB46" s="59">
        <v>34</v>
      </c>
      <c r="AC46" s="59">
        <v>31</v>
      </c>
      <c r="AD46" s="59">
        <v>55</v>
      </c>
      <c r="AE46" s="59">
        <v>40</v>
      </c>
      <c r="AF46" s="59">
        <v>37</v>
      </c>
      <c r="AG46" s="68">
        <v>48</v>
      </c>
      <c r="AH46" s="59">
        <v>3</v>
      </c>
      <c r="AI46" s="59">
        <v>0</v>
      </c>
      <c r="AJ46" s="59">
        <v>0</v>
      </c>
      <c r="AK46" s="59">
        <v>0</v>
      </c>
      <c r="AL46" s="59">
        <v>318</v>
      </c>
      <c r="AM46" s="59">
        <v>39</v>
      </c>
      <c r="AN46" s="151"/>
      <c r="AO46" s="153"/>
      <c r="AP46" s="59" t="s">
        <v>109</v>
      </c>
      <c r="AQ46" s="59" t="s">
        <v>132</v>
      </c>
      <c r="AR46" s="59" t="s">
        <v>132</v>
      </c>
      <c r="AS46" s="59" t="s">
        <v>132</v>
      </c>
      <c r="AT46" s="59" t="s">
        <v>132</v>
      </c>
      <c r="AU46" s="59" t="s">
        <v>132</v>
      </c>
      <c r="AV46" s="59" t="s">
        <v>132</v>
      </c>
      <c r="AW46" s="59" t="s">
        <v>132</v>
      </c>
      <c r="AX46" s="69" t="s">
        <v>132</v>
      </c>
      <c r="AY46" s="59" t="s">
        <v>132</v>
      </c>
      <c r="AZ46" s="59" t="s">
        <v>132</v>
      </c>
      <c r="BA46" s="59" t="s">
        <v>132</v>
      </c>
      <c r="BB46" s="59" t="s">
        <v>132</v>
      </c>
      <c r="BC46" s="59" t="s">
        <v>132</v>
      </c>
      <c r="BD46" s="59" t="s">
        <v>132</v>
      </c>
      <c r="BE46" s="151"/>
      <c r="BF46" s="57"/>
      <c r="BG46" s="59" t="s">
        <v>102</v>
      </c>
      <c r="BH46" s="59">
        <v>36</v>
      </c>
      <c r="BI46" s="59"/>
      <c r="BJ46" s="59">
        <v>35</v>
      </c>
      <c r="BK46" s="59"/>
      <c r="BL46" s="59">
        <v>36</v>
      </c>
      <c r="BM46" s="59"/>
      <c r="BN46" s="59">
        <v>33</v>
      </c>
      <c r="BO46" s="59"/>
      <c r="BP46" s="59">
        <v>39</v>
      </c>
      <c r="BQ46" s="59"/>
      <c r="BR46" s="59">
        <v>36</v>
      </c>
      <c r="BS46" s="59"/>
      <c r="BT46" s="59">
        <v>33</v>
      </c>
      <c r="BU46" s="59"/>
      <c r="BV46" s="68">
        <v>22</v>
      </c>
      <c r="BW46" s="68"/>
      <c r="BX46" s="59">
        <v>6</v>
      </c>
      <c r="BY46" s="59"/>
      <c r="BZ46" s="59">
        <v>0</v>
      </c>
      <c r="CA46" s="59"/>
      <c r="CB46" s="59">
        <v>0</v>
      </c>
      <c r="CC46" s="59"/>
      <c r="CD46" s="59">
        <v>0</v>
      </c>
      <c r="CE46" s="59"/>
      <c r="CF46" s="59">
        <v>276</v>
      </c>
      <c r="CG46" s="59"/>
      <c r="CH46" s="59">
        <v>34</v>
      </c>
      <c r="CI46" s="59"/>
      <c r="CJ46" s="158"/>
      <c r="CK46" s="59"/>
    </row>
    <row r="47" spans="1:89" ht="14.65" thickBot="1" x14ac:dyDescent="0.3">
      <c r="B47" s="154"/>
      <c r="C47" s="154"/>
      <c r="D47" s="70" t="s">
        <v>137</v>
      </c>
      <c r="E47" s="70">
        <v>48</v>
      </c>
      <c r="F47" s="81">
        <f t="shared" ref="F47" si="6">E45*F44</f>
        <v>0</v>
      </c>
      <c r="H47" s="156"/>
      <c r="I47" s="72" t="s">
        <v>109</v>
      </c>
      <c r="J47" s="83">
        <v>1</v>
      </c>
      <c r="K47" s="73"/>
      <c r="M47" s="152"/>
      <c r="N47" s="74" t="s">
        <v>109</v>
      </c>
      <c r="O47" s="74" t="s">
        <v>132</v>
      </c>
      <c r="P47" s="37"/>
      <c r="W47" s="153"/>
      <c r="X47" s="153" t="s">
        <v>166</v>
      </c>
      <c r="Y47" s="59" t="s">
        <v>124</v>
      </c>
      <c r="Z47" s="59">
        <v>6</v>
      </c>
      <c r="AA47" s="59">
        <v>2</v>
      </c>
      <c r="AB47" s="59">
        <v>5</v>
      </c>
      <c r="AC47" s="59">
        <v>7</v>
      </c>
      <c r="AD47" s="59">
        <v>3</v>
      </c>
      <c r="AE47" s="59">
        <v>6</v>
      </c>
      <c r="AF47" s="59">
        <v>3</v>
      </c>
      <c r="AG47" s="68">
        <v>7</v>
      </c>
      <c r="AH47" s="59">
        <v>0</v>
      </c>
      <c r="AI47" s="59">
        <v>0</v>
      </c>
      <c r="AJ47" s="59">
        <v>0</v>
      </c>
      <c r="AK47" s="59">
        <v>0</v>
      </c>
      <c r="AL47" s="59">
        <v>39</v>
      </c>
      <c r="AM47" s="59">
        <v>5</v>
      </c>
      <c r="AN47" s="151"/>
      <c r="AO47" s="153"/>
      <c r="AP47" s="59" t="s">
        <v>143</v>
      </c>
      <c r="AQ47" s="59">
        <v>0</v>
      </c>
      <c r="AR47" s="59">
        <v>0</v>
      </c>
      <c r="AS47" s="59">
        <v>0</v>
      </c>
      <c r="AT47" s="59">
        <v>0</v>
      </c>
      <c r="AU47" s="59">
        <v>0</v>
      </c>
      <c r="AV47" s="59">
        <v>0</v>
      </c>
      <c r="AW47" s="59">
        <v>0</v>
      </c>
      <c r="AX47" s="69">
        <v>0</v>
      </c>
      <c r="AY47" s="59">
        <v>0</v>
      </c>
      <c r="AZ47" s="59">
        <v>0</v>
      </c>
      <c r="BA47" s="59">
        <v>0</v>
      </c>
      <c r="BB47" s="59">
        <v>0</v>
      </c>
      <c r="BC47" s="59">
        <v>0</v>
      </c>
      <c r="BD47" s="59">
        <v>0</v>
      </c>
      <c r="BE47" s="151"/>
      <c r="BF47" s="57"/>
      <c r="BG47" s="59" t="s">
        <v>101</v>
      </c>
      <c r="BH47" s="59">
        <v>42</v>
      </c>
      <c r="BI47" s="59"/>
      <c r="BJ47" s="59">
        <v>44</v>
      </c>
      <c r="BK47" s="59"/>
      <c r="BL47" s="59">
        <v>67</v>
      </c>
      <c r="BM47" s="59"/>
      <c r="BN47" s="59">
        <v>52</v>
      </c>
      <c r="BO47" s="59"/>
      <c r="BP47" s="59">
        <v>60</v>
      </c>
      <c r="BQ47" s="59"/>
      <c r="BR47" s="59">
        <v>42</v>
      </c>
      <c r="BS47" s="59"/>
      <c r="BT47" s="59">
        <v>56</v>
      </c>
      <c r="BU47" s="59"/>
      <c r="BV47" s="68">
        <v>65</v>
      </c>
      <c r="BW47" s="68"/>
      <c r="BX47" s="59">
        <v>12</v>
      </c>
      <c r="BY47" s="59"/>
      <c r="BZ47" s="59">
        <v>0</v>
      </c>
      <c r="CA47" s="59"/>
      <c r="CB47" s="59">
        <v>0</v>
      </c>
      <c r="CC47" s="59"/>
      <c r="CD47" s="59">
        <v>0</v>
      </c>
      <c r="CE47" s="59"/>
      <c r="CF47" s="59">
        <v>440</v>
      </c>
      <c r="CG47" s="59"/>
      <c r="CH47" s="59">
        <v>54</v>
      </c>
      <c r="CI47" s="59"/>
      <c r="CJ47" s="158"/>
      <c r="CK47" s="59"/>
    </row>
    <row r="48" spans="1:89" ht="14.65" thickBot="1" x14ac:dyDescent="0.3">
      <c r="B48" s="154"/>
      <c r="C48" s="154" t="s">
        <v>166</v>
      </c>
      <c r="D48" s="70" t="s">
        <v>124</v>
      </c>
      <c r="E48" s="70">
        <v>7</v>
      </c>
      <c r="F48" s="71"/>
      <c r="H48" s="156"/>
      <c r="I48" s="72" t="s">
        <v>143</v>
      </c>
      <c r="J48" s="86">
        <v>227800</v>
      </c>
      <c r="K48" s="87">
        <f t="shared" ref="K48" si="7">J48/J43</f>
        <v>28475</v>
      </c>
      <c r="M48" s="152"/>
      <c r="N48" s="74" t="s">
        <v>143</v>
      </c>
      <c r="O48" s="74">
        <v>0</v>
      </c>
      <c r="P48" s="19" t="e">
        <f t="shared" ref="P48" si="8">O48/O43</f>
        <v>#DIV/0!</v>
      </c>
      <c r="W48" s="153"/>
      <c r="X48" s="153"/>
      <c r="Y48" s="59" t="s">
        <v>129</v>
      </c>
      <c r="Z48" s="75">
        <v>125280</v>
      </c>
      <c r="AA48" s="75">
        <v>20520</v>
      </c>
      <c r="AB48" s="75">
        <v>63720</v>
      </c>
      <c r="AC48" s="75">
        <v>123120</v>
      </c>
      <c r="AD48" s="75">
        <v>42120</v>
      </c>
      <c r="AE48" s="75">
        <v>96120</v>
      </c>
      <c r="AF48" s="75">
        <v>73700</v>
      </c>
      <c r="AG48" s="76">
        <v>81700</v>
      </c>
      <c r="AH48" s="59">
        <v>0</v>
      </c>
      <c r="AI48" s="59">
        <v>0</v>
      </c>
      <c r="AJ48" s="59">
        <v>0</v>
      </c>
      <c r="AK48" s="59">
        <v>0</v>
      </c>
      <c r="AL48" s="75">
        <v>626280</v>
      </c>
      <c r="AM48" s="75">
        <v>78285</v>
      </c>
      <c r="AN48" s="151"/>
      <c r="AO48" s="153" t="s">
        <v>147</v>
      </c>
      <c r="AP48" s="59" t="s">
        <v>108</v>
      </c>
      <c r="AQ48" s="59">
        <v>16</v>
      </c>
      <c r="AR48" s="59">
        <v>24</v>
      </c>
      <c r="AS48" s="59">
        <v>12</v>
      </c>
      <c r="AT48" s="59">
        <v>12</v>
      </c>
      <c r="AU48" s="59">
        <v>21</v>
      </c>
      <c r="AV48" s="59">
        <v>17</v>
      </c>
      <c r="AW48" s="59">
        <v>19</v>
      </c>
      <c r="AX48" s="69">
        <v>7</v>
      </c>
      <c r="AY48" s="59">
        <v>0</v>
      </c>
      <c r="AZ48" s="59">
        <v>0</v>
      </c>
      <c r="BA48" s="59">
        <v>0</v>
      </c>
      <c r="BB48" s="59">
        <v>0</v>
      </c>
      <c r="BC48" s="59">
        <v>128</v>
      </c>
      <c r="BD48" s="59">
        <v>16</v>
      </c>
      <c r="BE48" s="151"/>
      <c r="BF48" s="57"/>
      <c r="BG48" s="59" t="s">
        <v>167</v>
      </c>
      <c r="BH48" s="59">
        <v>78</v>
      </c>
      <c r="BI48" s="59"/>
      <c r="BJ48" s="59">
        <v>79</v>
      </c>
      <c r="BK48" s="59"/>
      <c r="BL48" s="59">
        <v>103</v>
      </c>
      <c r="BM48" s="59"/>
      <c r="BN48" s="59">
        <v>85</v>
      </c>
      <c r="BO48" s="59"/>
      <c r="BP48" s="59">
        <v>99</v>
      </c>
      <c r="BQ48" s="59"/>
      <c r="BR48" s="59">
        <v>78</v>
      </c>
      <c r="BS48" s="59"/>
      <c r="BT48" s="59">
        <v>89</v>
      </c>
      <c r="BU48" s="59"/>
      <c r="BV48" s="68">
        <v>87</v>
      </c>
      <c r="BW48" s="68"/>
      <c r="BX48" s="59">
        <v>18</v>
      </c>
      <c r="BY48" s="59"/>
      <c r="BZ48" s="59">
        <v>0</v>
      </c>
      <c r="CA48" s="59"/>
      <c r="CB48" s="59">
        <v>0</v>
      </c>
      <c r="CC48" s="59"/>
      <c r="CD48" s="59">
        <v>0</v>
      </c>
      <c r="CE48" s="59"/>
      <c r="CF48" s="59">
        <v>716</v>
      </c>
      <c r="CG48" s="59"/>
      <c r="CH48" s="59">
        <v>87</v>
      </c>
      <c r="CI48" s="59"/>
      <c r="CJ48" s="158"/>
      <c r="CK48" s="59"/>
    </row>
    <row r="49" spans="2:89" ht="11.25" customHeight="1" thickBot="1" x14ac:dyDescent="0.3">
      <c r="B49" s="154"/>
      <c r="C49" s="154"/>
      <c r="D49" s="70" t="s">
        <v>129</v>
      </c>
      <c r="E49" s="79">
        <v>81700</v>
      </c>
      <c r="F49" s="80"/>
      <c r="H49" s="155" t="s">
        <v>168</v>
      </c>
      <c r="I49" s="90"/>
      <c r="J49" s="90"/>
      <c r="K49" s="73"/>
      <c r="M49" s="152" t="s">
        <v>169</v>
      </c>
      <c r="N49" s="74" t="s">
        <v>108</v>
      </c>
      <c r="O49" s="74">
        <v>2</v>
      </c>
      <c r="P49" s="37"/>
      <c r="W49" s="153"/>
      <c r="X49" s="153"/>
      <c r="Y49" s="59" t="s">
        <v>133</v>
      </c>
      <c r="Z49" s="59">
        <v>16</v>
      </c>
      <c r="AA49" s="59">
        <v>4</v>
      </c>
      <c r="AB49" s="59">
        <v>10</v>
      </c>
      <c r="AC49" s="59">
        <v>14</v>
      </c>
      <c r="AD49" s="59">
        <v>8</v>
      </c>
      <c r="AE49" s="59">
        <v>13</v>
      </c>
      <c r="AF49" s="59">
        <v>7</v>
      </c>
      <c r="AG49" s="68">
        <v>16</v>
      </c>
      <c r="AH49" s="59">
        <v>0</v>
      </c>
      <c r="AI49" s="59">
        <v>0</v>
      </c>
      <c r="AJ49" s="59">
        <v>0</v>
      </c>
      <c r="AK49" s="59">
        <v>0</v>
      </c>
      <c r="AL49" s="59">
        <v>88</v>
      </c>
      <c r="AM49" s="59">
        <v>11</v>
      </c>
      <c r="AN49" s="151"/>
      <c r="AO49" s="153"/>
      <c r="AP49" s="59" t="s">
        <v>130</v>
      </c>
      <c r="AQ49" s="59">
        <v>9</v>
      </c>
      <c r="AR49" s="59">
        <v>8</v>
      </c>
      <c r="AS49" s="59">
        <v>2</v>
      </c>
      <c r="AT49" s="59">
        <v>6</v>
      </c>
      <c r="AU49" s="59">
        <v>4</v>
      </c>
      <c r="AV49" s="59">
        <v>6</v>
      </c>
      <c r="AW49" s="59">
        <v>8</v>
      </c>
      <c r="AX49" s="69">
        <v>3</v>
      </c>
      <c r="AY49" s="59">
        <v>0</v>
      </c>
      <c r="AZ49" s="59">
        <v>0</v>
      </c>
      <c r="BA49" s="59">
        <v>0</v>
      </c>
      <c r="BB49" s="59">
        <v>0</v>
      </c>
      <c r="BC49" s="59">
        <v>46</v>
      </c>
      <c r="BD49" s="59">
        <v>6</v>
      </c>
      <c r="BE49" s="151"/>
      <c r="BF49" s="57"/>
      <c r="BG49" s="59" t="s">
        <v>109</v>
      </c>
      <c r="BH49" s="77">
        <v>0.76700000000000002</v>
      </c>
      <c r="BI49" s="59"/>
      <c r="BJ49" s="77">
        <v>0.69699999999999995</v>
      </c>
      <c r="BK49" s="59"/>
      <c r="BL49" s="77">
        <v>0.65300000000000002</v>
      </c>
      <c r="BM49" s="59"/>
      <c r="BN49" s="77">
        <v>0.66400000000000003</v>
      </c>
      <c r="BO49" s="59"/>
      <c r="BP49" s="77">
        <v>0.65700000000000003</v>
      </c>
      <c r="BQ49" s="59"/>
      <c r="BR49" s="77">
        <v>0.58499999999999996</v>
      </c>
      <c r="BS49" s="59"/>
      <c r="BT49" s="77">
        <v>0.752</v>
      </c>
      <c r="BU49" s="59"/>
      <c r="BV49" s="78">
        <v>0.78900000000000003</v>
      </c>
      <c r="BW49" s="68"/>
      <c r="BX49" s="77">
        <v>0.70799999999999996</v>
      </c>
      <c r="BY49" s="59"/>
      <c r="BZ49" s="77">
        <v>0</v>
      </c>
      <c r="CA49" s="59"/>
      <c r="CB49" s="77">
        <v>0</v>
      </c>
      <c r="CC49" s="59"/>
      <c r="CD49" s="77">
        <v>0</v>
      </c>
      <c r="CE49" s="59"/>
      <c r="CF49" s="77">
        <v>0.69199999999999995</v>
      </c>
      <c r="CG49" s="59"/>
      <c r="CH49" s="77">
        <v>0.69499999999999995</v>
      </c>
      <c r="CI49" s="59"/>
      <c r="CJ49" s="158"/>
      <c r="CK49" s="59"/>
    </row>
    <row r="50" spans="2:89" ht="14.65" thickBot="1" x14ac:dyDescent="0.3">
      <c r="B50" s="154"/>
      <c r="C50" s="154"/>
      <c r="D50" s="70" t="s">
        <v>133</v>
      </c>
      <c r="E50" s="70">
        <v>16</v>
      </c>
      <c r="F50" s="60" t="s">
        <v>136</v>
      </c>
      <c r="H50" s="155"/>
      <c r="I50" s="90"/>
      <c r="J50" s="91"/>
      <c r="K50" s="92"/>
      <c r="M50" s="152"/>
      <c r="N50" s="74" t="s">
        <v>130</v>
      </c>
      <c r="O50" s="74">
        <v>2</v>
      </c>
      <c r="P50" s="37"/>
      <c r="W50" s="153"/>
      <c r="X50" s="153"/>
      <c r="Y50" s="59" t="s">
        <v>137</v>
      </c>
      <c r="Z50" s="59">
        <v>9</v>
      </c>
      <c r="AA50" s="59">
        <v>2</v>
      </c>
      <c r="AB50" s="59">
        <v>6</v>
      </c>
      <c r="AC50" s="59">
        <v>13</v>
      </c>
      <c r="AD50" s="59">
        <v>3</v>
      </c>
      <c r="AE50" s="59">
        <v>9</v>
      </c>
      <c r="AF50" s="59">
        <v>4</v>
      </c>
      <c r="AG50" s="68">
        <v>8</v>
      </c>
      <c r="AH50" s="59">
        <v>0</v>
      </c>
      <c r="AI50" s="59">
        <v>0</v>
      </c>
      <c r="AJ50" s="59">
        <v>0</v>
      </c>
      <c r="AK50" s="59">
        <v>0</v>
      </c>
      <c r="AL50" s="59">
        <v>54</v>
      </c>
      <c r="AM50" s="59">
        <v>7</v>
      </c>
      <c r="AN50" s="151"/>
      <c r="AO50" s="153"/>
      <c r="AP50" s="59" t="s">
        <v>134</v>
      </c>
      <c r="AQ50" s="59">
        <v>7</v>
      </c>
      <c r="AR50" s="59">
        <v>16</v>
      </c>
      <c r="AS50" s="59">
        <v>10</v>
      </c>
      <c r="AT50" s="59">
        <v>6</v>
      </c>
      <c r="AU50" s="59">
        <v>15</v>
      </c>
      <c r="AV50" s="59">
        <v>11</v>
      </c>
      <c r="AW50" s="59">
        <v>10</v>
      </c>
      <c r="AX50" s="69">
        <v>4</v>
      </c>
      <c r="AY50" s="59">
        <v>0</v>
      </c>
      <c r="AZ50" s="59">
        <v>0</v>
      </c>
      <c r="BA50" s="59">
        <v>0</v>
      </c>
      <c r="BB50" s="59">
        <v>0</v>
      </c>
      <c r="BC50" s="59">
        <v>79</v>
      </c>
      <c r="BD50" s="59">
        <v>10</v>
      </c>
      <c r="BE50" s="151"/>
      <c r="BF50" s="57"/>
      <c r="BG50" s="59" t="s">
        <v>124</v>
      </c>
      <c r="BH50" s="59">
        <v>78</v>
      </c>
      <c r="BI50" s="59"/>
      <c r="BJ50" s="59">
        <v>79</v>
      </c>
      <c r="BK50" s="59"/>
      <c r="BL50" s="59">
        <v>103</v>
      </c>
      <c r="BM50" s="59"/>
      <c r="BN50" s="59">
        <v>85</v>
      </c>
      <c r="BO50" s="59"/>
      <c r="BP50" s="59">
        <v>99</v>
      </c>
      <c r="BQ50" s="59"/>
      <c r="BR50" s="59">
        <v>78</v>
      </c>
      <c r="BS50" s="59"/>
      <c r="BT50" s="59">
        <v>89</v>
      </c>
      <c r="BU50" s="59"/>
      <c r="BV50" s="68">
        <v>87</v>
      </c>
      <c r="BW50" s="68"/>
      <c r="BX50" s="59">
        <v>18</v>
      </c>
      <c r="BY50" s="59"/>
      <c r="BZ50" s="59">
        <v>0</v>
      </c>
      <c r="CA50" s="59"/>
      <c r="CB50" s="59">
        <v>0</v>
      </c>
      <c r="CC50" s="59"/>
      <c r="CD50" s="59">
        <v>0</v>
      </c>
      <c r="CE50" s="59"/>
      <c r="CF50" s="59">
        <v>716</v>
      </c>
      <c r="CG50" s="59"/>
      <c r="CH50" s="59">
        <v>87</v>
      </c>
      <c r="CI50" s="59"/>
      <c r="CJ50" s="158"/>
      <c r="CK50" s="59"/>
    </row>
    <row r="51" spans="2:89" ht="14.65" thickBot="1" x14ac:dyDescent="0.3">
      <c r="B51" s="154"/>
      <c r="C51" s="154"/>
      <c r="D51" s="70" t="s">
        <v>137</v>
      </c>
      <c r="E51" s="70">
        <v>8</v>
      </c>
      <c r="F51" s="81">
        <f t="shared" ref="F51" si="9">E49*F48</f>
        <v>0</v>
      </c>
      <c r="H51" s="155"/>
      <c r="I51" s="90"/>
      <c r="J51" s="90"/>
      <c r="K51" s="73"/>
      <c r="M51" s="152"/>
      <c r="N51" s="74" t="s">
        <v>134</v>
      </c>
      <c r="O51" s="74">
        <v>0</v>
      </c>
      <c r="P51" s="37"/>
      <c r="W51" s="153"/>
      <c r="X51" s="153" t="s">
        <v>170</v>
      </c>
      <c r="Y51" s="59" t="s">
        <v>124</v>
      </c>
      <c r="Z51" s="59">
        <v>8</v>
      </c>
      <c r="AA51" s="59">
        <v>5</v>
      </c>
      <c r="AB51" s="59">
        <v>6</v>
      </c>
      <c r="AC51" s="59">
        <v>3</v>
      </c>
      <c r="AD51" s="59">
        <v>7</v>
      </c>
      <c r="AE51" s="59">
        <v>6</v>
      </c>
      <c r="AF51" s="59">
        <v>10</v>
      </c>
      <c r="AG51" s="68">
        <v>6</v>
      </c>
      <c r="AH51" s="59">
        <v>0</v>
      </c>
      <c r="AI51" s="59">
        <v>0</v>
      </c>
      <c r="AJ51" s="59">
        <v>0</v>
      </c>
      <c r="AK51" s="59">
        <v>0</v>
      </c>
      <c r="AL51" s="59">
        <v>51</v>
      </c>
      <c r="AM51" s="59">
        <v>6</v>
      </c>
      <c r="AN51" s="151"/>
      <c r="AO51" s="153"/>
      <c r="AP51" s="59" t="s">
        <v>138</v>
      </c>
      <c r="AQ51" s="59">
        <v>0</v>
      </c>
      <c r="AR51" s="59">
        <v>0</v>
      </c>
      <c r="AS51" s="59">
        <v>0</v>
      </c>
      <c r="AT51" s="59">
        <v>0</v>
      </c>
      <c r="AU51" s="59">
        <v>1</v>
      </c>
      <c r="AV51" s="59">
        <v>0</v>
      </c>
      <c r="AW51" s="59">
        <v>0</v>
      </c>
      <c r="AX51" s="69">
        <v>0</v>
      </c>
      <c r="AY51" s="59">
        <v>0</v>
      </c>
      <c r="AZ51" s="59">
        <v>0</v>
      </c>
      <c r="BA51" s="59">
        <v>0</v>
      </c>
      <c r="BB51" s="59">
        <v>0</v>
      </c>
      <c r="BC51" s="59">
        <v>1</v>
      </c>
      <c r="BD51" s="59">
        <v>0</v>
      </c>
      <c r="BE51" s="151"/>
      <c r="BF51" s="57"/>
      <c r="BG51" s="59" t="s">
        <v>171</v>
      </c>
      <c r="BH51" s="59">
        <v>1</v>
      </c>
      <c r="BI51" s="59"/>
      <c r="BJ51" s="59">
        <v>1</v>
      </c>
      <c r="BK51" s="59"/>
      <c r="BL51" s="59">
        <v>1</v>
      </c>
      <c r="BM51" s="59"/>
      <c r="BN51" s="59">
        <v>1</v>
      </c>
      <c r="BO51" s="59"/>
      <c r="BP51" s="59">
        <v>1</v>
      </c>
      <c r="BQ51" s="59"/>
      <c r="BR51" s="59">
        <v>1</v>
      </c>
      <c r="BS51" s="59"/>
      <c r="BT51" s="59">
        <v>1</v>
      </c>
      <c r="BU51" s="59"/>
      <c r="BV51" s="68">
        <v>1</v>
      </c>
      <c r="BW51" s="68"/>
      <c r="BX51" s="59">
        <v>1</v>
      </c>
      <c r="BY51" s="59"/>
      <c r="BZ51" s="59" t="s">
        <v>165</v>
      </c>
      <c r="CA51" s="59"/>
      <c r="CB51" s="59" t="s">
        <v>165</v>
      </c>
      <c r="CC51" s="59"/>
      <c r="CD51" s="59" t="s">
        <v>165</v>
      </c>
      <c r="CE51" s="59"/>
      <c r="CF51" s="59">
        <v>1</v>
      </c>
      <c r="CG51" s="59"/>
      <c r="CH51" s="59">
        <v>1</v>
      </c>
      <c r="CI51" s="59"/>
      <c r="CJ51" s="158"/>
      <c r="CK51" s="59"/>
    </row>
    <row r="52" spans="2:89" ht="14.65" thickBot="1" x14ac:dyDescent="0.3">
      <c r="B52" s="154"/>
      <c r="C52" s="154" t="s">
        <v>170</v>
      </c>
      <c r="D52" s="70" t="s">
        <v>124</v>
      </c>
      <c r="E52" s="70">
        <v>6</v>
      </c>
      <c r="F52" s="71"/>
      <c r="H52" s="155"/>
      <c r="I52" s="90"/>
      <c r="J52" s="90"/>
      <c r="K52" s="73"/>
      <c r="M52" s="152"/>
      <c r="N52" s="74" t="s">
        <v>138</v>
      </c>
      <c r="O52" s="74">
        <v>0</v>
      </c>
      <c r="P52" s="37"/>
      <c r="W52" s="153"/>
      <c r="X52" s="153"/>
      <c r="Y52" s="59" t="s">
        <v>129</v>
      </c>
      <c r="Z52" s="75">
        <v>280800</v>
      </c>
      <c r="AA52" s="75">
        <v>524300</v>
      </c>
      <c r="AB52" s="75">
        <v>210600</v>
      </c>
      <c r="AC52" s="75">
        <v>105840</v>
      </c>
      <c r="AD52" s="75">
        <v>233496</v>
      </c>
      <c r="AE52" s="75">
        <v>267840</v>
      </c>
      <c r="AF52" s="75">
        <v>239260</v>
      </c>
      <c r="AG52" s="76">
        <v>237600</v>
      </c>
      <c r="AH52" s="59">
        <v>0</v>
      </c>
      <c r="AI52" s="59">
        <v>0</v>
      </c>
      <c r="AJ52" s="59">
        <v>0</v>
      </c>
      <c r="AK52" s="59">
        <v>0</v>
      </c>
      <c r="AL52" s="75">
        <v>2099736</v>
      </c>
      <c r="AM52" s="75">
        <v>262467</v>
      </c>
      <c r="AN52" s="151"/>
      <c r="AO52" s="153"/>
      <c r="AP52" s="59" t="s">
        <v>140</v>
      </c>
      <c r="AQ52" s="59">
        <v>0</v>
      </c>
      <c r="AR52" s="59">
        <v>0</v>
      </c>
      <c r="AS52" s="59">
        <v>0</v>
      </c>
      <c r="AT52" s="59">
        <v>0</v>
      </c>
      <c r="AU52" s="59">
        <v>1</v>
      </c>
      <c r="AV52" s="59">
        <v>0</v>
      </c>
      <c r="AW52" s="59">
        <v>1</v>
      </c>
      <c r="AX52" s="69">
        <v>0</v>
      </c>
      <c r="AY52" s="59">
        <v>0</v>
      </c>
      <c r="AZ52" s="59">
        <v>0</v>
      </c>
      <c r="BA52" s="59">
        <v>0</v>
      </c>
      <c r="BB52" s="59">
        <v>0</v>
      </c>
      <c r="BC52" s="59">
        <v>2</v>
      </c>
      <c r="BD52" s="59">
        <v>0</v>
      </c>
      <c r="BE52" s="151"/>
      <c r="BF52" s="57"/>
      <c r="BG52" s="59" t="s">
        <v>97</v>
      </c>
      <c r="BH52" s="75">
        <v>20508</v>
      </c>
      <c r="BI52" s="59"/>
      <c r="BJ52" s="75">
        <v>33517</v>
      </c>
      <c r="BK52" s="59"/>
      <c r="BL52" s="75">
        <v>22972</v>
      </c>
      <c r="BM52" s="59"/>
      <c r="BN52" s="75">
        <v>26479</v>
      </c>
      <c r="BO52" s="59"/>
      <c r="BP52" s="75">
        <v>28576</v>
      </c>
      <c r="BQ52" s="59"/>
      <c r="BR52" s="75">
        <v>32129</v>
      </c>
      <c r="BS52" s="59"/>
      <c r="BT52" s="75">
        <v>32327</v>
      </c>
      <c r="BU52" s="59"/>
      <c r="BV52" s="76">
        <v>35224</v>
      </c>
      <c r="BW52" s="68"/>
      <c r="BX52" s="75">
        <v>22869</v>
      </c>
      <c r="BY52" s="59"/>
      <c r="BZ52" s="59" t="s">
        <v>165</v>
      </c>
      <c r="CA52" s="59"/>
      <c r="CB52" s="59" t="s">
        <v>165</v>
      </c>
      <c r="CC52" s="59"/>
      <c r="CD52" s="59" t="s">
        <v>165</v>
      </c>
      <c r="CE52" s="59"/>
      <c r="CF52" s="75">
        <v>28705</v>
      </c>
      <c r="CG52" s="59"/>
      <c r="CH52" s="75">
        <v>28938</v>
      </c>
      <c r="CI52" s="59"/>
      <c r="CJ52" s="158"/>
      <c r="CK52" s="59"/>
    </row>
    <row r="53" spans="2:89" ht="14.65" thickBot="1" x14ac:dyDescent="0.3">
      <c r="B53" s="154"/>
      <c r="C53" s="154"/>
      <c r="D53" s="70" t="s">
        <v>129</v>
      </c>
      <c r="E53" s="79">
        <v>237600</v>
      </c>
      <c r="F53" s="80"/>
      <c r="H53" s="155"/>
      <c r="I53" s="90"/>
      <c r="J53" s="90"/>
      <c r="K53" s="73"/>
      <c r="M53" s="152"/>
      <c r="N53" s="74" t="s">
        <v>140</v>
      </c>
      <c r="O53" s="74">
        <v>0</v>
      </c>
      <c r="P53" s="37"/>
      <c r="W53" s="153"/>
      <c r="X53" s="153"/>
      <c r="Y53" s="59" t="s">
        <v>133</v>
      </c>
      <c r="Z53" s="59">
        <v>19</v>
      </c>
      <c r="AA53" s="59">
        <v>18</v>
      </c>
      <c r="AB53" s="59">
        <v>16</v>
      </c>
      <c r="AC53" s="59">
        <v>6</v>
      </c>
      <c r="AD53" s="59">
        <v>17</v>
      </c>
      <c r="AE53" s="59">
        <v>15</v>
      </c>
      <c r="AF53" s="59">
        <v>22</v>
      </c>
      <c r="AG53" s="68">
        <v>19</v>
      </c>
      <c r="AH53" s="59">
        <v>0</v>
      </c>
      <c r="AI53" s="59">
        <v>0</v>
      </c>
      <c r="AJ53" s="59">
        <v>0</v>
      </c>
      <c r="AK53" s="59">
        <v>0</v>
      </c>
      <c r="AL53" s="59">
        <v>132</v>
      </c>
      <c r="AM53" s="59">
        <v>17</v>
      </c>
      <c r="AN53" s="151"/>
      <c r="AO53" s="153"/>
      <c r="AP53" s="59" t="s">
        <v>109</v>
      </c>
      <c r="AQ53" s="77">
        <v>0.56299999999999994</v>
      </c>
      <c r="AR53" s="77">
        <v>0.33300000000000002</v>
      </c>
      <c r="AS53" s="77">
        <v>0.16700000000000001</v>
      </c>
      <c r="AT53" s="77">
        <v>0.5</v>
      </c>
      <c r="AU53" s="77">
        <v>0.19</v>
      </c>
      <c r="AV53" s="77">
        <v>0.35299999999999998</v>
      </c>
      <c r="AW53" s="77">
        <v>0.42099999999999999</v>
      </c>
      <c r="AX53" s="82">
        <v>0.42899999999999999</v>
      </c>
      <c r="AY53" s="59" t="s">
        <v>132</v>
      </c>
      <c r="AZ53" s="59" t="s">
        <v>132</v>
      </c>
      <c r="BA53" s="59" t="s">
        <v>132</v>
      </c>
      <c r="BB53" s="59" t="s">
        <v>132</v>
      </c>
      <c r="BC53" s="77">
        <v>0.35899999999999999</v>
      </c>
      <c r="BD53" s="77">
        <v>0.375</v>
      </c>
      <c r="BE53" s="151"/>
      <c r="BF53" s="57"/>
      <c r="BG53" s="59" t="s">
        <v>172</v>
      </c>
      <c r="BH53" s="75">
        <v>2127</v>
      </c>
      <c r="BI53" s="59"/>
      <c r="BJ53" s="75">
        <v>2178</v>
      </c>
      <c r="BK53" s="59"/>
      <c r="BL53" s="75">
        <v>2215</v>
      </c>
      <c r="BM53" s="59"/>
      <c r="BN53" s="75">
        <v>2261</v>
      </c>
      <c r="BO53" s="59"/>
      <c r="BP53" s="75">
        <v>2300</v>
      </c>
      <c r="BQ53" s="59"/>
      <c r="BR53" s="75">
        <v>2337</v>
      </c>
      <c r="BS53" s="59"/>
      <c r="BT53" s="75">
        <v>2370</v>
      </c>
      <c r="BU53" s="59"/>
      <c r="BV53" s="76">
        <v>2397</v>
      </c>
      <c r="BW53" s="68"/>
      <c r="BX53" s="75">
        <v>2407</v>
      </c>
      <c r="BY53" s="59"/>
      <c r="BZ53" s="75">
        <v>2407</v>
      </c>
      <c r="CA53" s="59"/>
      <c r="CB53" s="75">
        <v>2407</v>
      </c>
      <c r="CC53" s="59"/>
      <c r="CD53" s="75">
        <v>2407</v>
      </c>
      <c r="CE53" s="59"/>
      <c r="CF53" s="75">
        <v>2407</v>
      </c>
      <c r="CG53" s="59"/>
      <c r="CH53" s="75">
        <v>2407</v>
      </c>
      <c r="CI53" s="59"/>
      <c r="CJ53" s="158"/>
      <c r="CK53" s="59"/>
    </row>
    <row r="54" spans="2:89" ht="14.65" thickBot="1" x14ac:dyDescent="0.3">
      <c r="B54" s="154"/>
      <c r="C54" s="154"/>
      <c r="D54" s="70" t="s">
        <v>133</v>
      </c>
      <c r="E54" s="70">
        <v>19</v>
      </c>
      <c r="F54" s="60" t="s">
        <v>136</v>
      </c>
      <c r="H54" s="155"/>
      <c r="I54" s="90"/>
      <c r="J54" s="93"/>
      <c r="K54" s="73"/>
      <c r="M54" s="152"/>
      <c r="N54" s="74" t="s">
        <v>109</v>
      </c>
      <c r="O54" s="84">
        <v>1</v>
      </c>
      <c r="P54" s="37"/>
      <c r="W54" s="153"/>
      <c r="X54" s="153"/>
      <c r="Y54" s="59" t="s">
        <v>137</v>
      </c>
      <c r="Z54" s="59">
        <v>18</v>
      </c>
      <c r="AA54" s="59">
        <v>34</v>
      </c>
      <c r="AB54" s="59">
        <v>14</v>
      </c>
      <c r="AC54" s="59">
        <v>7</v>
      </c>
      <c r="AD54" s="59">
        <v>15</v>
      </c>
      <c r="AE54" s="59">
        <v>16</v>
      </c>
      <c r="AF54" s="59">
        <v>22</v>
      </c>
      <c r="AG54" s="68">
        <v>15</v>
      </c>
      <c r="AH54" s="59">
        <v>0</v>
      </c>
      <c r="AI54" s="59">
        <v>0</v>
      </c>
      <c r="AJ54" s="59">
        <v>0</v>
      </c>
      <c r="AK54" s="59">
        <v>0</v>
      </c>
      <c r="AL54" s="59">
        <v>141</v>
      </c>
      <c r="AM54" s="59">
        <v>18</v>
      </c>
      <c r="AN54" s="151"/>
      <c r="AO54" s="153"/>
      <c r="AP54" s="59" t="s">
        <v>143</v>
      </c>
      <c r="AQ54" s="75">
        <v>107520</v>
      </c>
      <c r="AR54" s="75">
        <v>272760</v>
      </c>
      <c r="AS54" s="75">
        <v>41040</v>
      </c>
      <c r="AT54" s="75">
        <v>139320</v>
      </c>
      <c r="AU54" s="75">
        <v>105840</v>
      </c>
      <c r="AV54" s="75">
        <v>250240</v>
      </c>
      <c r="AW54" s="75">
        <v>316800</v>
      </c>
      <c r="AX54" s="85">
        <v>169400</v>
      </c>
      <c r="AY54" s="59">
        <v>0</v>
      </c>
      <c r="AZ54" s="59">
        <v>0</v>
      </c>
      <c r="BA54" s="59">
        <v>0</v>
      </c>
      <c r="BB54" s="59">
        <v>0</v>
      </c>
      <c r="BC54" s="75">
        <v>1402920</v>
      </c>
      <c r="BD54" s="75">
        <v>175365</v>
      </c>
      <c r="BE54" s="151"/>
      <c r="BF54" s="57"/>
      <c r="BG54" s="59" t="s">
        <v>173</v>
      </c>
      <c r="BH54" s="77">
        <v>0.02</v>
      </c>
      <c r="BI54" s="59"/>
      <c r="BJ54" s="77">
        <v>0.02</v>
      </c>
      <c r="BK54" s="59"/>
      <c r="BL54" s="77">
        <v>0.03</v>
      </c>
      <c r="BM54" s="59"/>
      <c r="BN54" s="77">
        <v>2.3E-2</v>
      </c>
      <c r="BO54" s="59"/>
      <c r="BP54" s="77">
        <v>2.5999999999999999E-2</v>
      </c>
      <c r="BQ54" s="59"/>
      <c r="BR54" s="77">
        <v>1.7999999999999999E-2</v>
      </c>
      <c r="BS54" s="59"/>
      <c r="BT54" s="77">
        <v>2.4E-2</v>
      </c>
      <c r="BU54" s="59"/>
      <c r="BV54" s="78">
        <v>2.7E-2</v>
      </c>
      <c r="BW54" s="68"/>
      <c r="BX54" s="77">
        <v>5.0000000000000001E-3</v>
      </c>
      <c r="BY54" s="59"/>
      <c r="BZ54" s="77">
        <v>0</v>
      </c>
      <c r="CA54" s="59"/>
      <c r="CB54" s="77">
        <v>0</v>
      </c>
      <c r="CC54" s="59"/>
      <c r="CD54" s="77">
        <v>0</v>
      </c>
      <c r="CE54" s="59"/>
      <c r="CF54" s="59" t="s">
        <v>165</v>
      </c>
      <c r="CG54" s="59"/>
      <c r="CH54" s="77">
        <v>2.1999999999999999E-2</v>
      </c>
      <c r="CI54" s="59"/>
      <c r="CJ54" s="158"/>
      <c r="CK54" s="59"/>
    </row>
    <row r="55" spans="2:89" ht="14.65" thickBot="1" x14ac:dyDescent="0.3">
      <c r="B55" s="154"/>
      <c r="C55" s="154"/>
      <c r="D55" s="70" t="s">
        <v>137</v>
      </c>
      <c r="E55" s="70">
        <v>15</v>
      </c>
      <c r="F55" s="81">
        <f t="shared" ref="F55" si="10">E53*F52</f>
        <v>0</v>
      </c>
      <c r="H55" s="155"/>
      <c r="I55" s="90"/>
      <c r="J55" s="94"/>
      <c r="K55" s="87" t="e">
        <f>J55/J50</f>
        <v>#DIV/0!</v>
      </c>
      <c r="M55" s="152"/>
      <c r="N55" s="74" t="s">
        <v>143</v>
      </c>
      <c r="O55" s="88">
        <v>33000</v>
      </c>
      <c r="P55" s="19">
        <f t="shared" ref="P55" si="11">O55/O50</f>
        <v>16500</v>
      </c>
      <c r="W55" s="153" t="s">
        <v>174</v>
      </c>
      <c r="X55" s="153" t="s">
        <v>175</v>
      </c>
      <c r="Y55" s="59" t="s">
        <v>124</v>
      </c>
      <c r="Z55" s="59">
        <v>0</v>
      </c>
      <c r="AA55" s="59">
        <v>8</v>
      </c>
      <c r="AB55" s="59">
        <v>8</v>
      </c>
      <c r="AC55" s="59">
        <v>10</v>
      </c>
      <c r="AD55" s="59">
        <v>7</v>
      </c>
      <c r="AE55" s="59">
        <v>5</v>
      </c>
      <c r="AF55" s="59">
        <v>3</v>
      </c>
      <c r="AG55" s="68">
        <v>4</v>
      </c>
      <c r="AH55" s="59">
        <v>0</v>
      </c>
      <c r="AI55" s="59">
        <v>0</v>
      </c>
      <c r="AJ55" s="59">
        <v>0</v>
      </c>
      <c r="AK55" s="59">
        <v>0</v>
      </c>
      <c r="AL55" s="59">
        <v>45</v>
      </c>
      <c r="AM55" s="59">
        <v>6</v>
      </c>
      <c r="AN55" s="151"/>
      <c r="AO55" s="153" t="s">
        <v>158</v>
      </c>
      <c r="AP55" s="59" t="s">
        <v>108</v>
      </c>
      <c r="AQ55" s="59">
        <v>0</v>
      </c>
      <c r="AR55" s="59">
        <v>0</v>
      </c>
      <c r="AS55" s="59">
        <v>0</v>
      </c>
      <c r="AT55" s="59">
        <v>0</v>
      </c>
      <c r="AU55" s="59">
        <v>0</v>
      </c>
      <c r="AV55" s="59">
        <v>0</v>
      </c>
      <c r="AW55" s="59">
        <v>0</v>
      </c>
      <c r="AX55" s="69">
        <v>0</v>
      </c>
      <c r="AY55" s="59">
        <v>0</v>
      </c>
      <c r="AZ55" s="59">
        <v>0</v>
      </c>
      <c r="BA55" s="59">
        <v>0</v>
      </c>
      <c r="BB55" s="59">
        <v>0</v>
      </c>
      <c r="BC55" s="59">
        <v>0</v>
      </c>
      <c r="BD55" s="59">
        <v>0</v>
      </c>
      <c r="BE55" s="151"/>
      <c r="BF55" s="57"/>
      <c r="BG55" s="59" t="s">
        <v>176</v>
      </c>
      <c r="BH55" s="59">
        <v>0</v>
      </c>
      <c r="BI55" s="59"/>
      <c r="BJ55" s="59">
        <v>0</v>
      </c>
      <c r="BK55" s="59"/>
      <c r="BL55" s="59">
        <v>0</v>
      </c>
      <c r="BM55" s="59"/>
      <c r="BN55" s="59">
        <v>0</v>
      </c>
      <c r="BO55" s="59"/>
      <c r="BP55" s="59">
        <v>0</v>
      </c>
      <c r="BQ55" s="59"/>
      <c r="BR55" s="59">
        <v>0</v>
      </c>
      <c r="BS55" s="59"/>
      <c r="BT55" s="59">
        <v>0</v>
      </c>
      <c r="BU55" s="59"/>
      <c r="BV55" s="68">
        <v>0</v>
      </c>
      <c r="BW55" s="68"/>
      <c r="BX55" s="59">
        <v>0</v>
      </c>
      <c r="BY55" s="59"/>
      <c r="BZ55" s="59" t="s">
        <v>165</v>
      </c>
      <c r="CA55" s="59"/>
      <c r="CB55" s="59" t="s">
        <v>165</v>
      </c>
      <c r="CC55" s="59"/>
      <c r="CD55" s="59" t="s">
        <v>165</v>
      </c>
      <c r="CE55" s="59"/>
      <c r="CF55" s="59"/>
      <c r="CG55" s="59"/>
      <c r="CH55" s="59">
        <v>0</v>
      </c>
      <c r="CI55" s="59"/>
      <c r="CJ55" s="158"/>
      <c r="CK55" s="59"/>
    </row>
    <row r="56" spans="2:89" ht="14.25" x14ac:dyDescent="0.25">
      <c r="B56" s="154" t="s">
        <v>174</v>
      </c>
      <c r="C56" s="154" t="s">
        <v>175</v>
      </c>
      <c r="D56" s="70" t="s">
        <v>124</v>
      </c>
      <c r="E56" s="70">
        <v>4</v>
      </c>
      <c r="F56" s="71"/>
      <c r="M56" s="152" t="s">
        <v>177</v>
      </c>
      <c r="N56" s="74" t="s">
        <v>108</v>
      </c>
      <c r="O56" s="74">
        <v>0</v>
      </c>
      <c r="P56" s="37"/>
      <c r="W56" s="153"/>
      <c r="X56" s="153"/>
      <c r="Y56" s="59" t="s">
        <v>129</v>
      </c>
      <c r="Z56" s="59">
        <v>0</v>
      </c>
      <c r="AA56" s="75">
        <v>329400</v>
      </c>
      <c r="AB56" s="75">
        <v>385776</v>
      </c>
      <c r="AC56" s="75">
        <v>377160</v>
      </c>
      <c r="AD56" s="75">
        <v>234360</v>
      </c>
      <c r="AE56" s="75">
        <v>216000</v>
      </c>
      <c r="AF56" s="75">
        <v>227040</v>
      </c>
      <c r="AG56" s="76">
        <v>178000</v>
      </c>
      <c r="AH56" s="59">
        <v>0</v>
      </c>
      <c r="AI56" s="59">
        <v>0</v>
      </c>
      <c r="AJ56" s="59">
        <v>0</v>
      </c>
      <c r="AK56" s="59">
        <v>0</v>
      </c>
      <c r="AL56" s="75">
        <v>1947736</v>
      </c>
      <c r="AM56" s="75">
        <v>243467</v>
      </c>
      <c r="AN56" s="151"/>
      <c r="AO56" s="153"/>
      <c r="AP56" s="59" t="s">
        <v>130</v>
      </c>
      <c r="AQ56" s="59">
        <v>0</v>
      </c>
      <c r="AR56" s="59">
        <v>0</v>
      </c>
      <c r="AS56" s="59">
        <v>0</v>
      </c>
      <c r="AT56" s="59">
        <v>0</v>
      </c>
      <c r="AU56" s="59">
        <v>0</v>
      </c>
      <c r="AV56" s="59">
        <v>0</v>
      </c>
      <c r="AW56" s="59">
        <v>0</v>
      </c>
      <c r="AX56" s="69">
        <v>0</v>
      </c>
      <c r="AY56" s="59">
        <v>0</v>
      </c>
      <c r="AZ56" s="59">
        <v>0</v>
      </c>
      <c r="BA56" s="59">
        <v>0</v>
      </c>
      <c r="BB56" s="59">
        <v>0</v>
      </c>
      <c r="BC56" s="59">
        <v>0</v>
      </c>
      <c r="BD56" s="59">
        <v>0</v>
      </c>
      <c r="BE56" s="151"/>
      <c r="BF56" s="57"/>
      <c r="BG56" s="95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7"/>
      <c r="BW56" s="97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</row>
    <row r="57" spans="2:89" ht="14.25" x14ac:dyDescent="0.25">
      <c r="B57" s="154"/>
      <c r="C57" s="154"/>
      <c r="D57" s="70" t="s">
        <v>129</v>
      </c>
      <c r="E57" s="79">
        <v>178000</v>
      </c>
      <c r="F57" s="80"/>
      <c r="M57" s="152"/>
      <c r="N57" s="74" t="s">
        <v>130</v>
      </c>
      <c r="O57" s="74">
        <v>0</v>
      </c>
      <c r="P57" s="37"/>
      <c r="W57" s="153"/>
      <c r="X57" s="153"/>
      <c r="Y57" s="59" t="s">
        <v>133</v>
      </c>
      <c r="Z57" s="59">
        <v>0</v>
      </c>
      <c r="AA57" s="59">
        <v>18</v>
      </c>
      <c r="AB57" s="59">
        <v>18</v>
      </c>
      <c r="AC57" s="59">
        <v>27</v>
      </c>
      <c r="AD57" s="59">
        <v>15</v>
      </c>
      <c r="AE57" s="59">
        <v>14</v>
      </c>
      <c r="AF57" s="59">
        <v>8</v>
      </c>
      <c r="AG57" s="68">
        <v>12</v>
      </c>
      <c r="AH57" s="59">
        <v>0</v>
      </c>
      <c r="AI57" s="59">
        <v>0</v>
      </c>
      <c r="AJ57" s="59">
        <v>0</v>
      </c>
      <c r="AK57" s="59">
        <v>0</v>
      </c>
      <c r="AL57" s="59">
        <v>112</v>
      </c>
      <c r="AM57" s="59">
        <v>14</v>
      </c>
      <c r="AN57" s="151"/>
      <c r="AO57" s="153"/>
      <c r="AP57" s="59" t="s">
        <v>134</v>
      </c>
      <c r="AQ57" s="59">
        <v>0</v>
      </c>
      <c r="AR57" s="59">
        <v>0</v>
      </c>
      <c r="AS57" s="59">
        <v>0</v>
      </c>
      <c r="AT57" s="59">
        <v>0</v>
      </c>
      <c r="AU57" s="59">
        <v>0</v>
      </c>
      <c r="AV57" s="59">
        <v>0</v>
      </c>
      <c r="AW57" s="59">
        <v>0</v>
      </c>
      <c r="AX57" s="69">
        <v>0</v>
      </c>
      <c r="AY57" s="59">
        <v>0</v>
      </c>
      <c r="AZ57" s="59">
        <v>0</v>
      </c>
      <c r="BA57" s="59">
        <v>0</v>
      </c>
      <c r="BB57" s="59">
        <v>0</v>
      </c>
      <c r="BC57" s="59">
        <v>0</v>
      </c>
      <c r="BD57" s="59">
        <v>0</v>
      </c>
      <c r="BE57" s="151"/>
      <c r="BF57" s="57"/>
      <c r="BG57" s="96"/>
    </row>
    <row r="58" spans="2:89" ht="14.25" x14ac:dyDescent="0.25">
      <c r="B58" s="154"/>
      <c r="C58" s="154"/>
      <c r="D58" s="70" t="s">
        <v>133</v>
      </c>
      <c r="E58" s="70">
        <v>12</v>
      </c>
      <c r="F58" s="60" t="s">
        <v>136</v>
      </c>
      <c r="M58" s="152"/>
      <c r="N58" s="74" t="s">
        <v>134</v>
      </c>
      <c r="O58" s="74">
        <v>0</v>
      </c>
      <c r="P58" s="37"/>
      <c r="W58" s="153"/>
      <c r="X58" s="153"/>
      <c r="Y58" s="59" t="s">
        <v>137</v>
      </c>
      <c r="Z58" s="59">
        <v>0</v>
      </c>
      <c r="AA58" s="59">
        <v>32</v>
      </c>
      <c r="AB58" s="59">
        <v>26</v>
      </c>
      <c r="AC58" s="59">
        <v>33</v>
      </c>
      <c r="AD58" s="59">
        <v>18</v>
      </c>
      <c r="AE58" s="59">
        <v>20</v>
      </c>
      <c r="AF58" s="59">
        <v>47</v>
      </c>
      <c r="AG58" s="68">
        <v>13</v>
      </c>
      <c r="AH58" s="59">
        <v>0</v>
      </c>
      <c r="AI58" s="59">
        <v>0</v>
      </c>
      <c r="AJ58" s="59">
        <v>0</v>
      </c>
      <c r="AK58" s="59">
        <v>0</v>
      </c>
      <c r="AL58" s="59">
        <v>189</v>
      </c>
      <c r="AM58" s="59">
        <v>24</v>
      </c>
      <c r="AN58" s="151"/>
      <c r="AO58" s="153"/>
      <c r="AP58" s="59" t="s">
        <v>138</v>
      </c>
      <c r="AQ58" s="59">
        <v>0</v>
      </c>
      <c r="AR58" s="59">
        <v>0</v>
      </c>
      <c r="AS58" s="59">
        <v>0</v>
      </c>
      <c r="AT58" s="59">
        <v>0</v>
      </c>
      <c r="AU58" s="59">
        <v>0</v>
      </c>
      <c r="AV58" s="59">
        <v>0</v>
      </c>
      <c r="AW58" s="59">
        <v>0</v>
      </c>
      <c r="AX58" s="69">
        <v>0</v>
      </c>
      <c r="AY58" s="59">
        <v>0</v>
      </c>
      <c r="AZ58" s="59">
        <v>0</v>
      </c>
      <c r="BA58" s="59">
        <v>0</v>
      </c>
      <c r="BB58" s="59">
        <v>0</v>
      </c>
      <c r="BC58" s="59">
        <v>0</v>
      </c>
      <c r="BD58" s="59">
        <v>0</v>
      </c>
      <c r="BE58" s="151"/>
      <c r="BF58" s="57"/>
    </row>
    <row r="59" spans="2:89" ht="14.25" x14ac:dyDescent="0.25">
      <c r="B59" s="154"/>
      <c r="C59" s="154"/>
      <c r="D59" s="70" t="s">
        <v>137</v>
      </c>
      <c r="E59" s="70">
        <v>13</v>
      </c>
      <c r="F59" s="81">
        <f t="shared" ref="F59" si="12">E57*F56</f>
        <v>0</v>
      </c>
      <c r="M59" s="152"/>
      <c r="N59" s="74" t="s">
        <v>138</v>
      </c>
      <c r="O59" s="74">
        <v>0</v>
      </c>
      <c r="P59" s="37"/>
      <c r="W59" s="153"/>
      <c r="X59" s="153" t="s">
        <v>178</v>
      </c>
      <c r="Y59" s="59" t="s">
        <v>124</v>
      </c>
      <c r="Z59" s="59">
        <v>2</v>
      </c>
      <c r="AA59" s="59">
        <v>6</v>
      </c>
      <c r="AB59" s="59">
        <v>7</v>
      </c>
      <c r="AC59" s="59">
        <v>4</v>
      </c>
      <c r="AD59" s="59">
        <v>4</v>
      </c>
      <c r="AE59" s="59">
        <v>4</v>
      </c>
      <c r="AF59" s="59">
        <v>5</v>
      </c>
      <c r="AG59" s="68">
        <v>2</v>
      </c>
      <c r="AH59" s="59">
        <v>0</v>
      </c>
      <c r="AI59" s="59">
        <v>0</v>
      </c>
      <c r="AJ59" s="59">
        <v>0</v>
      </c>
      <c r="AK59" s="59">
        <v>0</v>
      </c>
      <c r="AL59" s="59">
        <v>34</v>
      </c>
      <c r="AM59" s="59">
        <v>4</v>
      </c>
      <c r="AN59" s="151"/>
      <c r="AO59" s="153"/>
      <c r="AP59" s="59" t="s">
        <v>140</v>
      </c>
      <c r="AQ59" s="59">
        <v>0</v>
      </c>
      <c r="AR59" s="59">
        <v>0</v>
      </c>
      <c r="AS59" s="59">
        <v>0</v>
      </c>
      <c r="AT59" s="59">
        <v>0</v>
      </c>
      <c r="AU59" s="59">
        <v>0</v>
      </c>
      <c r="AV59" s="59">
        <v>0</v>
      </c>
      <c r="AW59" s="59">
        <v>0</v>
      </c>
      <c r="AX59" s="69">
        <v>0</v>
      </c>
      <c r="AY59" s="59">
        <v>0</v>
      </c>
      <c r="AZ59" s="59">
        <v>0</v>
      </c>
      <c r="BA59" s="59">
        <v>0</v>
      </c>
      <c r="BB59" s="59">
        <v>0</v>
      </c>
      <c r="BC59" s="59">
        <v>0</v>
      </c>
      <c r="BD59" s="59">
        <v>0</v>
      </c>
      <c r="BE59" s="151"/>
      <c r="BF59" s="57"/>
    </row>
    <row r="60" spans="2:89" ht="14.25" x14ac:dyDescent="0.25">
      <c r="B60" s="154"/>
      <c r="C60" s="154" t="s">
        <v>178</v>
      </c>
      <c r="D60" s="70" t="s">
        <v>124</v>
      </c>
      <c r="E60" s="70">
        <v>2</v>
      </c>
      <c r="F60" s="71"/>
      <c r="M60" s="152"/>
      <c r="N60" s="74" t="s">
        <v>140</v>
      </c>
      <c r="O60" s="74">
        <v>0</v>
      </c>
      <c r="P60" s="37"/>
      <c r="W60" s="153"/>
      <c r="X60" s="153"/>
      <c r="Y60" s="59" t="s">
        <v>129</v>
      </c>
      <c r="Z60" s="75">
        <v>43200</v>
      </c>
      <c r="AA60" s="75">
        <v>164400</v>
      </c>
      <c r="AB60" s="75">
        <v>120600</v>
      </c>
      <c r="AC60" s="75">
        <v>215160</v>
      </c>
      <c r="AD60" s="75">
        <v>141480</v>
      </c>
      <c r="AE60" s="75">
        <v>146040</v>
      </c>
      <c r="AF60" s="75">
        <v>174860</v>
      </c>
      <c r="AG60" s="76">
        <v>38500</v>
      </c>
      <c r="AH60" s="59">
        <v>0</v>
      </c>
      <c r="AI60" s="59">
        <v>0</v>
      </c>
      <c r="AJ60" s="59">
        <v>0</v>
      </c>
      <c r="AK60" s="59">
        <v>0</v>
      </c>
      <c r="AL60" s="75">
        <v>1044240</v>
      </c>
      <c r="AM60" s="75">
        <v>130530</v>
      </c>
      <c r="AN60" s="151"/>
      <c r="AO60" s="153"/>
      <c r="AP60" s="59" t="s">
        <v>109</v>
      </c>
      <c r="AQ60" s="59" t="s">
        <v>132</v>
      </c>
      <c r="AR60" s="59" t="s">
        <v>132</v>
      </c>
      <c r="AS60" s="59" t="s">
        <v>132</v>
      </c>
      <c r="AT60" s="59" t="s">
        <v>132</v>
      </c>
      <c r="AU60" s="59" t="s">
        <v>132</v>
      </c>
      <c r="AV60" s="59" t="s">
        <v>132</v>
      </c>
      <c r="AW60" s="59" t="s">
        <v>132</v>
      </c>
      <c r="AX60" s="69" t="s">
        <v>132</v>
      </c>
      <c r="AY60" s="59" t="s">
        <v>132</v>
      </c>
      <c r="AZ60" s="59" t="s">
        <v>132</v>
      </c>
      <c r="BA60" s="59" t="s">
        <v>132</v>
      </c>
      <c r="BB60" s="59" t="s">
        <v>132</v>
      </c>
      <c r="BC60" s="59" t="s">
        <v>132</v>
      </c>
      <c r="BD60" s="59" t="s">
        <v>132</v>
      </c>
      <c r="BE60" s="151"/>
      <c r="BF60" s="57"/>
    </row>
    <row r="61" spans="2:89" ht="14.25" x14ac:dyDescent="0.25">
      <c r="B61" s="154"/>
      <c r="C61" s="154"/>
      <c r="D61" s="70" t="s">
        <v>129</v>
      </c>
      <c r="E61" s="79">
        <v>38500</v>
      </c>
      <c r="F61" s="80"/>
      <c r="M61" s="152"/>
      <c r="N61" s="74" t="s">
        <v>109</v>
      </c>
      <c r="O61" s="74" t="s">
        <v>132</v>
      </c>
      <c r="P61" s="37"/>
      <c r="W61" s="153"/>
      <c r="X61" s="153"/>
      <c r="Y61" s="59" t="s">
        <v>133</v>
      </c>
      <c r="Z61" s="59">
        <v>4</v>
      </c>
      <c r="AA61" s="59">
        <v>13</v>
      </c>
      <c r="AB61" s="59">
        <v>15</v>
      </c>
      <c r="AC61" s="59">
        <v>10</v>
      </c>
      <c r="AD61" s="59">
        <v>7</v>
      </c>
      <c r="AE61" s="59">
        <v>8</v>
      </c>
      <c r="AF61" s="59">
        <v>12</v>
      </c>
      <c r="AG61" s="68">
        <v>3</v>
      </c>
      <c r="AH61" s="59">
        <v>0</v>
      </c>
      <c r="AI61" s="59">
        <v>0</v>
      </c>
      <c r="AJ61" s="59">
        <v>0</v>
      </c>
      <c r="AK61" s="59">
        <v>0</v>
      </c>
      <c r="AL61" s="59">
        <v>72</v>
      </c>
      <c r="AM61" s="59">
        <v>9</v>
      </c>
      <c r="AN61" s="151"/>
      <c r="AO61" s="153"/>
      <c r="AP61" s="59" t="s">
        <v>143</v>
      </c>
      <c r="AQ61" s="59">
        <v>0</v>
      </c>
      <c r="AR61" s="59">
        <v>0</v>
      </c>
      <c r="AS61" s="59">
        <v>0</v>
      </c>
      <c r="AT61" s="59">
        <v>0</v>
      </c>
      <c r="AU61" s="59">
        <v>0</v>
      </c>
      <c r="AV61" s="59">
        <v>0</v>
      </c>
      <c r="AW61" s="59">
        <v>0</v>
      </c>
      <c r="AX61" s="69">
        <v>0</v>
      </c>
      <c r="AY61" s="59">
        <v>0</v>
      </c>
      <c r="AZ61" s="59">
        <v>0</v>
      </c>
      <c r="BA61" s="59">
        <v>0</v>
      </c>
      <c r="BB61" s="59">
        <v>0</v>
      </c>
      <c r="BC61" s="59">
        <v>0</v>
      </c>
      <c r="BD61" s="59">
        <v>0</v>
      </c>
      <c r="BE61" s="151"/>
      <c r="BF61" s="57"/>
    </row>
    <row r="62" spans="2:89" ht="14.25" x14ac:dyDescent="0.25">
      <c r="B62" s="154"/>
      <c r="C62" s="154"/>
      <c r="D62" s="70" t="s">
        <v>133</v>
      </c>
      <c r="E62" s="70">
        <v>3</v>
      </c>
      <c r="F62" s="60" t="s">
        <v>136</v>
      </c>
      <c r="M62" s="152"/>
      <c r="N62" s="74" t="s">
        <v>143</v>
      </c>
      <c r="O62" s="74">
        <v>0</v>
      </c>
      <c r="P62" s="19" t="e">
        <f t="shared" ref="P62" si="13">O62/O57</f>
        <v>#DIV/0!</v>
      </c>
      <c r="W62" s="153"/>
      <c r="X62" s="153"/>
      <c r="Y62" s="59" t="s">
        <v>137</v>
      </c>
      <c r="Z62" s="59">
        <v>4</v>
      </c>
      <c r="AA62" s="59">
        <v>11</v>
      </c>
      <c r="AB62" s="59">
        <v>11</v>
      </c>
      <c r="AC62" s="59">
        <v>14</v>
      </c>
      <c r="AD62" s="59">
        <v>7</v>
      </c>
      <c r="AE62" s="59">
        <v>14</v>
      </c>
      <c r="AF62" s="59">
        <v>9</v>
      </c>
      <c r="AG62" s="68">
        <v>2</v>
      </c>
      <c r="AH62" s="59">
        <v>0</v>
      </c>
      <c r="AI62" s="59">
        <v>0</v>
      </c>
      <c r="AJ62" s="59">
        <v>0</v>
      </c>
      <c r="AK62" s="59">
        <v>0</v>
      </c>
      <c r="AL62" s="59">
        <v>72</v>
      </c>
      <c r="AM62" s="59">
        <v>9</v>
      </c>
      <c r="AN62" s="151"/>
      <c r="AO62" s="153" t="s">
        <v>169</v>
      </c>
      <c r="AP62" s="59" t="s">
        <v>108</v>
      </c>
      <c r="AQ62" s="59">
        <v>5</v>
      </c>
      <c r="AR62" s="59">
        <v>6</v>
      </c>
      <c r="AS62" s="59">
        <v>4</v>
      </c>
      <c r="AT62" s="59">
        <v>2</v>
      </c>
      <c r="AU62" s="59">
        <v>4</v>
      </c>
      <c r="AV62" s="59">
        <v>5</v>
      </c>
      <c r="AW62" s="59">
        <v>4</v>
      </c>
      <c r="AX62" s="69">
        <v>2</v>
      </c>
      <c r="AY62" s="59">
        <v>2</v>
      </c>
      <c r="AZ62" s="59">
        <v>0</v>
      </c>
      <c r="BA62" s="59">
        <v>0</v>
      </c>
      <c r="BB62" s="59">
        <v>0</v>
      </c>
      <c r="BC62" s="59">
        <v>34</v>
      </c>
      <c r="BD62" s="59">
        <v>4</v>
      </c>
      <c r="BE62" s="151"/>
      <c r="BF62" s="57"/>
    </row>
    <row r="63" spans="2:89" ht="11.25" customHeight="1" x14ac:dyDescent="0.25">
      <c r="B63" s="154"/>
      <c r="C63" s="154"/>
      <c r="D63" s="70" t="s">
        <v>137</v>
      </c>
      <c r="E63" s="70">
        <v>2</v>
      </c>
      <c r="F63" s="81">
        <f t="shared" ref="F63" si="14">E61*F60</f>
        <v>0</v>
      </c>
      <c r="M63" s="152" t="s">
        <v>179</v>
      </c>
      <c r="N63" s="74" t="s">
        <v>108</v>
      </c>
      <c r="O63" s="74">
        <v>0</v>
      </c>
      <c r="P63" s="37"/>
      <c r="W63" s="153"/>
      <c r="X63" s="153" t="s">
        <v>180</v>
      </c>
      <c r="Y63" s="59" t="s">
        <v>124</v>
      </c>
      <c r="Z63" s="59">
        <v>4</v>
      </c>
      <c r="AA63" s="59">
        <v>3</v>
      </c>
      <c r="AB63" s="59">
        <v>1</v>
      </c>
      <c r="AC63" s="59">
        <v>2</v>
      </c>
      <c r="AD63" s="59">
        <v>7</v>
      </c>
      <c r="AE63" s="59">
        <v>5</v>
      </c>
      <c r="AF63" s="59">
        <v>0</v>
      </c>
      <c r="AG63" s="68">
        <v>3</v>
      </c>
      <c r="AH63" s="59">
        <v>0</v>
      </c>
      <c r="AI63" s="59">
        <v>0</v>
      </c>
      <c r="AJ63" s="59">
        <v>0</v>
      </c>
      <c r="AK63" s="59">
        <v>0</v>
      </c>
      <c r="AL63" s="59">
        <v>25</v>
      </c>
      <c r="AM63" s="59">
        <v>3</v>
      </c>
      <c r="AN63" s="151"/>
      <c r="AO63" s="153"/>
      <c r="AP63" s="59" t="s">
        <v>130</v>
      </c>
      <c r="AQ63" s="59">
        <v>5</v>
      </c>
      <c r="AR63" s="59">
        <v>4</v>
      </c>
      <c r="AS63" s="59">
        <v>2</v>
      </c>
      <c r="AT63" s="59">
        <v>2</v>
      </c>
      <c r="AU63" s="59">
        <v>4</v>
      </c>
      <c r="AV63" s="59">
        <v>1</v>
      </c>
      <c r="AW63" s="59">
        <v>4</v>
      </c>
      <c r="AX63" s="69">
        <v>2</v>
      </c>
      <c r="AY63" s="59">
        <v>2</v>
      </c>
      <c r="AZ63" s="59">
        <v>0</v>
      </c>
      <c r="BA63" s="59">
        <v>0</v>
      </c>
      <c r="BB63" s="59">
        <v>0</v>
      </c>
      <c r="BC63" s="59">
        <v>26</v>
      </c>
      <c r="BD63" s="59">
        <v>3</v>
      </c>
      <c r="BE63" s="151"/>
      <c r="BF63" s="57"/>
    </row>
    <row r="64" spans="2:89" ht="14.25" x14ac:dyDescent="0.25">
      <c r="B64" s="154"/>
      <c r="C64" s="154" t="s">
        <v>180</v>
      </c>
      <c r="D64" s="70" t="s">
        <v>124</v>
      </c>
      <c r="E64" s="70">
        <v>3</v>
      </c>
      <c r="F64" s="71"/>
      <c r="M64" s="152"/>
      <c r="N64" s="74" t="s">
        <v>130</v>
      </c>
      <c r="O64" s="74">
        <v>0</v>
      </c>
      <c r="P64" s="37"/>
      <c r="W64" s="153"/>
      <c r="X64" s="153"/>
      <c r="Y64" s="59" t="s">
        <v>129</v>
      </c>
      <c r="Z64" s="75">
        <v>37800</v>
      </c>
      <c r="AA64" s="75">
        <v>15120</v>
      </c>
      <c r="AB64" s="75">
        <v>3240</v>
      </c>
      <c r="AC64" s="75">
        <v>11880</v>
      </c>
      <c r="AD64" s="75">
        <v>76680</v>
      </c>
      <c r="AE64" s="75">
        <v>178200</v>
      </c>
      <c r="AF64" s="59">
        <v>0</v>
      </c>
      <c r="AG64" s="76">
        <v>18700</v>
      </c>
      <c r="AH64" s="59">
        <v>0</v>
      </c>
      <c r="AI64" s="59">
        <v>0</v>
      </c>
      <c r="AJ64" s="59">
        <v>0</v>
      </c>
      <c r="AK64" s="59">
        <v>0</v>
      </c>
      <c r="AL64" s="75">
        <v>341620</v>
      </c>
      <c r="AM64" s="75">
        <v>42703</v>
      </c>
      <c r="AN64" s="151"/>
      <c r="AO64" s="153"/>
      <c r="AP64" s="59" t="s">
        <v>134</v>
      </c>
      <c r="AQ64" s="59">
        <v>0</v>
      </c>
      <c r="AR64" s="59">
        <v>2</v>
      </c>
      <c r="AS64" s="59">
        <v>2</v>
      </c>
      <c r="AT64" s="59">
        <v>0</v>
      </c>
      <c r="AU64" s="59">
        <v>0</v>
      </c>
      <c r="AV64" s="59">
        <v>4</v>
      </c>
      <c r="AW64" s="59">
        <v>0</v>
      </c>
      <c r="AX64" s="69">
        <v>0</v>
      </c>
      <c r="AY64" s="59">
        <v>0</v>
      </c>
      <c r="AZ64" s="59">
        <v>0</v>
      </c>
      <c r="BA64" s="59">
        <v>0</v>
      </c>
      <c r="BB64" s="59">
        <v>0</v>
      </c>
      <c r="BC64" s="59">
        <v>8</v>
      </c>
      <c r="BD64" s="59">
        <v>1</v>
      </c>
      <c r="BE64" s="151"/>
      <c r="BF64" s="57"/>
    </row>
    <row r="65" spans="2:58" ht="14.25" x14ac:dyDescent="0.25">
      <c r="B65" s="154"/>
      <c r="C65" s="154"/>
      <c r="D65" s="70" t="s">
        <v>129</v>
      </c>
      <c r="E65" s="79">
        <v>18700</v>
      </c>
      <c r="F65" s="80"/>
      <c r="M65" s="152"/>
      <c r="N65" s="74" t="s">
        <v>134</v>
      </c>
      <c r="O65" s="74">
        <v>0</v>
      </c>
      <c r="P65" s="37"/>
      <c r="W65" s="153"/>
      <c r="X65" s="153"/>
      <c r="Y65" s="59" t="s">
        <v>133</v>
      </c>
      <c r="Z65" s="59">
        <v>6</v>
      </c>
      <c r="AA65" s="59">
        <v>6</v>
      </c>
      <c r="AB65" s="59">
        <v>1</v>
      </c>
      <c r="AC65" s="59">
        <v>2</v>
      </c>
      <c r="AD65" s="59">
        <v>11</v>
      </c>
      <c r="AE65" s="59">
        <v>6</v>
      </c>
      <c r="AF65" s="59">
        <v>0</v>
      </c>
      <c r="AG65" s="68">
        <v>4</v>
      </c>
      <c r="AH65" s="59">
        <v>0</v>
      </c>
      <c r="AI65" s="59">
        <v>0</v>
      </c>
      <c r="AJ65" s="59">
        <v>0</v>
      </c>
      <c r="AK65" s="59">
        <v>0</v>
      </c>
      <c r="AL65" s="59">
        <v>36</v>
      </c>
      <c r="AM65" s="59">
        <v>5</v>
      </c>
      <c r="AN65" s="151"/>
      <c r="AO65" s="153"/>
      <c r="AP65" s="59" t="s">
        <v>138</v>
      </c>
      <c r="AQ65" s="59">
        <v>0</v>
      </c>
      <c r="AR65" s="59">
        <v>0</v>
      </c>
      <c r="AS65" s="59">
        <v>0</v>
      </c>
      <c r="AT65" s="59">
        <v>0</v>
      </c>
      <c r="AU65" s="59">
        <v>0</v>
      </c>
      <c r="AV65" s="59">
        <v>0</v>
      </c>
      <c r="AW65" s="59">
        <v>0</v>
      </c>
      <c r="AX65" s="69">
        <v>0</v>
      </c>
      <c r="AY65" s="59">
        <v>0</v>
      </c>
      <c r="AZ65" s="59">
        <v>0</v>
      </c>
      <c r="BA65" s="59">
        <v>0</v>
      </c>
      <c r="BB65" s="59">
        <v>0</v>
      </c>
      <c r="BC65" s="59">
        <v>0</v>
      </c>
      <c r="BD65" s="59">
        <v>0</v>
      </c>
      <c r="BE65" s="151"/>
      <c r="BF65" s="57"/>
    </row>
    <row r="66" spans="2:58" ht="14.25" x14ac:dyDescent="0.25">
      <c r="B66" s="154"/>
      <c r="C66" s="154"/>
      <c r="D66" s="70" t="s">
        <v>133</v>
      </c>
      <c r="E66" s="70">
        <v>4</v>
      </c>
      <c r="F66" s="60" t="s">
        <v>136</v>
      </c>
      <c r="M66" s="152"/>
      <c r="N66" s="74" t="s">
        <v>138</v>
      </c>
      <c r="O66" s="74">
        <v>0</v>
      </c>
      <c r="P66" s="37"/>
      <c r="W66" s="153"/>
      <c r="X66" s="153"/>
      <c r="Y66" s="59" t="s">
        <v>137</v>
      </c>
      <c r="Z66" s="59">
        <v>7</v>
      </c>
      <c r="AA66" s="59">
        <v>3</v>
      </c>
      <c r="AB66" s="59">
        <v>1</v>
      </c>
      <c r="AC66" s="59">
        <v>2</v>
      </c>
      <c r="AD66" s="59">
        <v>9</v>
      </c>
      <c r="AE66" s="59">
        <v>12</v>
      </c>
      <c r="AF66" s="59">
        <v>0</v>
      </c>
      <c r="AG66" s="68">
        <v>3</v>
      </c>
      <c r="AH66" s="59">
        <v>0</v>
      </c>
      <c r="AI66" s="59">
        <v>0</v>
      </c>
      <c r="AJ66" s="59">
        <v>0</v>
      </c>
      <c r="AK66" s="59">
        <v>0</v>
      </c>
      <c r="AL66" s="59">
        <v>37</v>
      </c>
      <c r="AM66" s="59">
        <v>5</v>
      </c>
      <c r="AN66" s="151"/>
      <c r="AO66" s="153"/>
      <c r="AP66" s="59" t="s">
        <v>140</v>
      </c>
      <c r="AQ66" s="59">
        <v>0</v>
      </c>
      <c r="AR66" s="59">
        <v>0</v>
      </c>
      <c r="AS66" s="59">
        <v>0</v>
      </c>
      <c r="AT66" s="59">
        <v>0</v>
      </c>
      <c r="AU66" s="59">
        <v>0</v>
      </c>
      <c r="AV66" s="59">
        <v>0</v>
      </c>
      <c r="AW66" s="59">
        <v>0</v>
      </c>
      <c r="AX66" s="69">
        <v>0</v>
      </c>
      <c r="AY66" s="59">
        <v>0</v>
      </c>
      <c r="AZ66" s="59">
        <v>0</v>
      </c>
      <c r="BA66" s="59">
        <v>0</v>
      </c>
      <c r="BB66" s="59">
        <v>0</v>
      </c>
      <c r="BC66" s="59">
        <v>0</v>
      </c>
      <c r="BD66" s="59">
        <v>0</v>
      </c>
      <c r="BE66" s="151"/>
      <c r="BF66" s="57"/>
    </row>
    <row r="67" spans="2:58" ht="14.25" x14ac:dyDescent="0.25">
      <c r="B67" s="154"/>
      <c r="C67" s="154"/>
      <c r="D67" s="70" t="s">
        <v>137</v>
      </c>
      <c r="E67" s="70">
        <v>3</v>
      </c>
      <c r="F67" s="81">
        <f t="shared" ref="F67" si="15">E65*F64</f>
        <v>0</v>
      </c>
      <c r="M67" s="152"/>
      <c r="N67" s="74" t="s">
        <v>140</v>
      </c>
      <c r="O67" s="74">
        <v>0</v>
      </c>
      <c r="P67" s="37"/>
      <c r="W67" s="153" t="s">
        <v>181</v>
      </c>
      <c r="X67" s="153" t="s">
        <v>181</v>
      </c>
      <c r="Y67" s="59" t="s">
        <v>124</v>
      </c>
      <c r="Z67" s="59">
        <v>1</v>
      </c>
      <c r="AA67" s="59">
        <v>0</v>
      </c>
      <c r="AB67" s="59">
        <v>0</v>
      </c>
      <c r="AC67" s="59">
        <v>0</v>
      </c>
      <c r="AD67" s="59">
        <v>2</v>
      </c>
      <c r="AE67" s="59">
        <v>1</v>
      </c>
      <c r="AF67" s="59">
        <v>1</v>
      </c>
      <c r="AG67" s="68">
        <v>1</v>
      </c>
      <c r="AH67" s="59">
        <v>0</v>
      </c>
      <c r="AI67" s="59">
        <v>0</v>
      </c>
      <c r="AJ67" s="59">
        <v>0</v>
      </c>
      <c r="AK67" s="59">
        <v>0</v>
      </c>
      <c r="AL67" s="59">
        <v>6</v>
      </c>
      <c r="AM67" s="59">
        <v>1</v>
      </c>
      <c r="AN67" s="151"/>
      <c r="AO67" s="153"/>
      <c r="AP67" s="59" t="s">
        <v>109</v>
      </c>
      <c r="AQ67" s="77">
        <v>1</v>
      </c>
      <c r="AR67" s="77">
        <v>0.66700000000000004</v>
      </c>
      <c r="AS67" s="77">
        <v>0.5</v>
      </c>
      <c r="AT67" s="77">
        <v>1</v>
      </c>
      <c r="AU67" s="77">
        <v>1</v>
      </c>
      <c r="AV67" s="77">
        <v>0.2</v>
      </c>
      <c r="AW67" s="77">
        <v>1</v>
      </c>
      <c r="AX67" s="82">
        <v>1</v>
      </c>
      <c r="AY67" s="77">
        <v>1</v>
      </c>
      <c r="AZ67" s="59" t="s">
        <v>132</v>
      </c>
      <c r="BA67" s="59" t="s">
        <v>132</v>
      </c>
      <c r="BB67" s="59" t="s">
        <v>132</v>
      </c>
      <c r="BC67" s="77">
        <v>0.76500000000000001</v>
      </c>
      <c r="BD67" s="77">
        <v>0.75</v>
      </c>
      <c r="BE67" s="151"/>
      <c r="BF67" s="57"/>
    </row>
    <row r="68" spans="2:58" ht="14.25" x14ac:dyDescent="0.25">
      <c r="B68" s="154" t="s">
        <v>181</v>
      </c>
      <c r="C68" s="154" t="s">
        <v>181</v>
      </c>
      <c r="D68" s="70" t="s">
        <v>124</v>
      </c>
      <c r="E68" s="70">
        <v>1</v>
      </c>
      <c r="F68" s="71"/>
      <c r="M68" s="152"/>
      <c r="N68" s="74" t="s">
        <v>109</v>
      </c>
      <c r="O68" s="74" t="s">
        <v>132</v>
      </c>
      <c r="P68" s="37"/>
      <c r="W68" s="153"/>
      <c r="X68" s="153"/>
      <c r="Y68" s="59" t="s">
        <v>129</v>
      </c>
      <c r="Z68" s="75">
        <v>16200</v>
      </c>
      <c r="AA68" s="59">
        <v>0</v>
      </c>
      <c r="AB68" s="59">
        <v>0</v>
      </c>
      <c r="AC68" s="59">
        <v>0</v>
      </c>
      <c r="AD68" s="75">
        <v>25920</v>
      </c>
      <c r="AE68" s="75">
        <v>27000</v>
      </c>
      <c r="AF68" s="75">
        <v>13200</v>
      </c>
      <c r="AG68" s="76">
        <v>9900</v>
      </c>
      <c r="AH68" s="59">
        <v>0</v>
      </c>
      <c r="AI68" s="59">
        <v>0</v>
      </c>
      <c r="AJ68" s="59">
        <v>0</v>
      </c>
      <c r="AK68" s="59">
        <v>0</v>
      </c>
      <c r="AL68" s="75">
        <v>92220</v>
      </c>
      <c r="AM68" s="75">
        <v>11528</v>
      </c>
      <c r="AN68" s="151"/>
      <c r="AO68" s="153"/>
      <c r="AP68" s="59" t="s">
        <v>143</v>
      </c>
      <c r="AQ68" s="75">
        <v>80028</v>
      </c>
      <c r="AR68" s="75">
        <v>44280</v>
      </c>
      <c r="AS68" s="75">
        <v>29120</v>
      </c>
      <c r="AT68" s="75">
        <v>27080</v>
      </c>
      <c r="AU68" s="75">
        <v>116640</v>
      </c>
      <c r="AV68" s="75">
        <v>17280</v>
      </c>
      <c r="AW68" s="75">
        <v>82300</v>
      </c>
      <c r="AX68" s="85">
        <v>33000</v>
      </c>
      <c r="AY68" s="75">
        <v>30200</v>
      </c>
      <c r="AZ68" s="59">
        <v>0</v>
      </c>
      <c r="BA68" s="59">
        <v>0</v>
      </c>
      <c r="BB68" s="59">
        <v>0</v>
      </c>
      <c r="BC68" s="75">
        <v>459928</v>
      </c>
      <c r="BD68" s="75">
        <v>53716</v>
      </c>
      <c r="BE68" s="151"/>
      <c r="BF68" s="57"/>
    </row>
    <row r="69" spans="2:58" ht="14.25" x14ac:dyDescent="0.25">
      <c r="B69" s="154"/>
      <c r="C69" s="154"/>
      <c r="D69" s="70" t="s">
        <v>129</v>
      </c>
      <c r="E69" s="79">
        <v>9900</v>
      </c>
      <c r="F69" s="80"/>
      <c r="M69" s="152"/>
      <c r="N69" s="74" t="s">
        <v>143</v>
      </c>
      <c r="O69" s="74">
        <v>0</v>
      </c>
      <c r="P69" s="19" t="e">
        <f t="shared" ref="P69" si="16">O69/O64</f>
        <v>#DIV/0!</v>
      </c>
      <c r="W69" s="153"/>
      <c r="X69" s="153"/>
      <c r="Y69" s="59" t="s">
        <v>133</v>
      </c>
      <c r="Z69" s="59">
        <v>2</v>
      </c>
      <c r="AA69" s="59">
        <v>0</v>
      </c>
      <c r="AB69" s="59">
        <v>0</v>
      </c>
      <c r="AC69" s="59">
        <v>0</v>
      </c>
      <c r="AD69" s="59">
        <v>3</v>
      </c>
      <c r="AE69" s="59">
        <v>1</v>
      </c>
      <c r="AF69" s="59">
        <v>2</v>
      </c>
      <c r="AG69" s="68">
        <v>1</v>
      </c>
      <c r="AH69" s="59">
        <v>0</v>
      </c>
      <c r="AI69" s="59">
        <v>0</v>
      </c>
      <c r="AJ69" s="59">
        <v>0</v>
      </c>
      <c r="AK69" s="59">
        <v>0</v>
      </c>
      <c r="AL69" s="59">
        <v>9</v>
      </c>
      <c r="AM69" s="59">
        <v>1</v>
      </c>
      <c r="AN69" s="151"/>
      <c r="AO69" s="153" t="s">
        <v>177</v>
      </c>
      <c r="AP69" s="59" t="s">
        <v>108</v>
      </c>
      <c r="AQ69" s="59">
        <v>0</v>
      </c>
      <c r="AR69" s="59">
        <v>0</v>
      </c>
      <c r="AS69" s="59">
        <v>0</v>
      </c>
      <c r="AT69" s="59">
        <v>0</v>
      </c>
      <c r="AU69" s="59">
        <v>0</v>
      </c>
      <c r="AV69" s="59">
        <v>0</v>
      </c>
      <c r="AW69" s="59">
        <v>0</v>
      </c>
      <c r="AX69" s="69">
        <v>0</v>
      </c>
      <c r="AY69" s="59">
        <v>0</v>
      </c>
      <c r="AZ69" s="59">
        <v>0</v>
      </c>
      <c r="BA69" s="59">
        <v>0</v>
      </c>
      <c r="BB69" s="59">
        <v>0</v>
      </c>
      <c r="BC69" s="59">
        <v>0</v>
      </c>
      <c r="BD69" s="59">
        <v>0</v>
      </c>
      <c r="BE69" s="151"/>
      <c r="BF69" s="57"/>
    </row>
    <row r="70" spans="2:58" ht="14.25" x14ac:dyDescent="0.25">
      <c r="B70" s="154"/>
      <c r="C70" s="154"/>
      <c r="D70" s="70" t="s">
        <v>133</v>
      </c>
      <c r="E70" s="70">
        <v>1</v>
      </c>
      <c r="F70" s="60" t="s">
        <v>136</v>
      </c>
      <c r="M70" s="152" t="s">
        <v>182</v>
      </c>
      <c r="N70" s="74" t="s">
        <v>108</v>
      </c>
      <c r="O70" s="74">
        <v>0</v>
      </c>
      <c r="P70" s="37"/>
      <c r="W70" s="153"/>
      <c r="X70" s="153"/>
      <c r="Y70" s="59" t="s">
        <v>137</v>
      </c>
      <c r="Z70" s="59">
        <v>3</v>
      </c>
      <c r="AA70" s="59">
        <v>0</v>
      </c>
      <c r="AB70" s="59">
        <v>0</v>
      </c>
      <c r="AC70" s="59">
        <v>0</v>
      </c>
      <c r="AD70" s="59">
        <v>2</v>
      </c>
      <c r="AE70" s="59">
        <v>2</v>
      </c>
      <c r="AF70" s="59">
        <v>2</v>
      </c>
      <c r="AG70" s="68">
        <v>1</v>
      </c>
      <c r="AH70" s="59">
        <v>0</v>
      </c>
      <c r="AI70" s="59">
        <v>0</v>
      </c>
      <c r="AJ70" s="59">
        <v>0</v>
      </c>
      <c r="AK70" s="59">
        <v>0</v>
      </c>
      <c r="AL70" s="59">
        <v>10</v>
      </c>
      <c r="AM70" s="59">
        <v>1</v>
      </c>
      <c r="AN70" s="151"/>
      <c r="AO70" s="153"/>
      <c r="AP70" s="59" t="s">
        <v>130</v>
      </c>
      <c r="AQ70" s="59">
        <v>0</v>
      </c>
      <c r="AR70" s="59">
        <v>0</v>
      </c>
      <c r="AS70" s="59">
        <v>0</v>
      </c>
      <c r="AT70" s="59">
        <v>0</v>
      </c>
      <c r="AU70" s="59">
        <v>0</v>
      </c>
      <c r="AV70" s="59">
        <v>0</v>
      </c>
      <c r="AW70" s="59">
        <v>0</v>
      </c>
      <c r="AX70" s="69">
        <v>0</v>
      </c>
      <c r="AY70" s="59">
        <v>0</v>
      </c>
      <c r="AZ70" s="59">
        <v>0</v>
      </c>
      <c r="BA70" s="59">
        <v>0</v>
      </c>
      <c r="BB70" s="59">
        <v>0</v>
      </c>
      <c r="BC70" s="59">
        <v>0</v>
      </c>
      <c r="BD70" s="59">
        <v>0</v>
      </c>
      <c r="BE70" s="151"/>
      <c r="BF70" s="57"/>
    </row>
    <row r="71" spans="2:58" ht="14.25" x14ac:dyDescent="0.25">
      <c r="B71" s="154"/>
      <c r="C71" s="154"/>
      <c r="D71" s="70" t="s">
        <v>137</v>
      </c>
      <c r="E71" s="70">
        <v>1</v>
      </c>
      <c r="F71" s="81">
        <f t="shared" ref="F71" si="17">E69*F68</f>
        <v>0</v>
      </c>
      <c r="M71" s="152"/>
      <c r="N71" s="74" t="s">
        <v>130</v>
      </c>
      <c r="O71" s="74">
        <v>0</v>
      </c>
      <c r="P71" s="37"/>
      <c r="W71" s="153" t="s">
        <v>183</v>
      </c>
      <c r="X71" s="153" t="s">
        <v>184</v>
      </c>
      <c r="Y71" s="59" t="s">
        <v>124</v>
      </c>
      <c r="Z71" s="59">
        <v>5</v>
      </c>
      <c r="AA71" s="59">
        <v>5</v>
      </c>
      <c r="AB71" s="59">
        <v>21</v>
      </c>
      <c r="AC71" s="59">
        <v>6</v>
      </c>
      <c r="AD71" s="59">
        <v>6</v>
      </c>
      <c r="AE71" s="59">
        <v>1</v>
      </c>
      <c r="AF71" s="59">
        <v>2</v>
      </c>
      <c r="AG71" s="68">
        <v>8</v>
      </c>
      <c r="AH71" s="59">
        <v>2</v>
      </c>
      <c r="AI71" s="59">
        <v>0</v>
      </c>
      <c r="AJ71" s="59">
        <v>0</v>
      </c>
      <c r="AK71" s="59">
        <v>0</v>
      </c>
      <c r="AL71" s="59">
        <v>56</v>
      </c>
      <c r="AM71" s="59">
        <v>7</v>
      </c>
      <c r="AN71" s="151"/>
      <c r="AO71" s="153"/>
      <c r="AP71" s="59" t="s">
        <v>134</v>
      </c>
      <c r="AQ71" s="59">
        <v>0</v>
      </c>
      <c r="AR71" s="59">
        <v>0</v>
      </c>
      <c r="AS71" s="59">
        <v>0</v>
      </c>
      <c r="AT71" s="59">
        <v>0</v>
      </c>
      <c r="AU71" s="59">
        <v>0</v>
      </c>
      <c r="AV71" s="59">
        <v>0</v>
      </c>
      <c r="AW71" s="59">
        <v>0</v>
      </c>
      <c r="AX71" s="69">
        <v>0</v>
      </c>
      <c r="AY71" s="59">
        <v>0</v>
      </c>
      <c r="AZ71" s="59">
        <v>0</v>
      </c>
      <c r="BA71" s="59">
        <v>0</v>
      </c>
      <c r="BB71" s="59">
        <v>0</v>
      </c>
      <c r="BC71" s="59">
        <v>0</v>
      </c>
      <c r="BD71" s="59">
        <v>0</v>
      </c>
      <c r="BE71" s="151"/>
      <c r="BF71" s="57"/>
    </row>
    <row r="72" spans="2:58" ht="14.25" x14ac:dyDescent="0.25">
      <c r="B72" s="154" t="s">
        <v>183</v>
      </c>
      <c r="C72" s="154" t="s">
        <v>184</v>
      </c>
      <c r="D72" s="70" t="s">
        <v>124</v>
      </c>
      <c r="E72" s="70">
        <v>8</v>
      </c>
      <c r="F72" s="71"/>
      <c r="M72" s="152"/>
      <c r="N72" s="74" t="s">
        <v>134</v>
      </c>
      <c r="O72" s="74">
        <v>0</v>
      </c>
      <c r="P72" s="37"/>
      <c r="W72" s="153"/>
      <c r="X72" s="153"/>
      <c r="Y72" s="59" t="s">
        <v>129</v>
      </c>
      <c r="Z72" s="75">
        <v>128520</v>
      </c>
      <c r="AA72" s="75">
        <v>77760</v>
      </c>
      <c r="AB72" s="75">
        <v>464800</v>
      </c>
      <c r="AC72" s="75">
        <v>76960</v>
      </c>
      <c r="AD72" s="75">
        <v>185760</v>
      </c>
      <c r="AE72" s="75">
        <v>13500</v>
      </c>
      <c r="AF72" s="75">
        <v>30660</v>
      </c>
      <c r="AG72" s="76">
        <v>158700</v>
      </c>
      <c r="AH72" s="75">
        <v>26700</v>
      </c>
      <c r="AI72" s="59">
        <v>0</v>
      </c>
      <c r="AJ72" s="59">
        <v>0</v>
      </c>
      <c r="AK72" s="59">
        <v>0</v>
      </c>
      <c r="AL72" s="75">
        <v>1163360</v>
      </c>
      <c r="AM72" s="75">
        <v>142083</v>
      </c>
      <c r="AN72" s="151"/>
      <c r="AO72" s="153"/>
      <c r="AP72" s="59" t="s">
        <v>138</v>
      </c>
      <c r="AQ72" s="59">
        <v>0</v>
      </c>
      <c r="AR72" s="59">
        <v>0</v>
      </c>
      <c r="AS72" s="59">
        <v>0</v>
      </c>
      <c r="AT72" s="59">
        <v>0</v>
      </c>
      <c r="AU72" s="59">
        <v>0</v>
      </c>
      <c r="AV72" s="59">
        <v>0</v>
      </c>
      <c r="AW72" s="59">
        <v>0</v>
      </c>
      <c r="AX72" s="69">
        <v>0</v>
      </c>
      <c r="AY72" s="59">
        <v>0</v>
      </c>
      <c r="AZ72" s="59">
        <v>0</v>
      </c>
      <c r="BA72" s="59">
        <v>0</v>
      </c>
      <c r="BB72" s="59">
        <v>0</v>
      </c>
      <c r="BC72" s="59">
        <v>0</v>
      </c>
      <c r="BD72" s="59">
        <v>0</v>
      </c>
      <c r="BE72" s="151"/>
      <c r="BF72" s="57"/>
    </row>
    <row r="73" spans="2:58" ht="14.25" x14ac:dyDescent="0.25">
      <c r="B73" s="154"/>
      <c r="C73" s="154"/>
      <c r="D73" s="70" t="s">
        <v>129</v>
      </c>
      <c r="E73" s="79">
        <v>158700</v>
      </c>
      <c r="F73" s="80"/>
      <c r="M73" s="152"/>
      <c r="N73" s="74" t="s">
        <v>138</v>
      </c>
      <c r="O73" s="74">
        <v>0</v>
      </c>
      <c r="P73" s="37"/>
      <c r="W73" s="153"/>
      <c r="X73" s="153"/>
      <c r="Y73" s="59" t="s">
        <v>133</v>
      </c>
      <c r="Z73" s="59">
        <v>10</v>
      </c>
      <c r="AA73" s="59">
        <v>9</v>
      </c>
      <c r="AB73" s="59">
        <v>43</v>
      </c>
      <c r="AC73" s="59">
        <v>10</v>
      </c>
      <c r="AD73" s="59">
        <v>11</v>
      </c>
      <c r="AE73" s="59">
        <v>2</v>
      </c>
      <c r="AF73" s="59">
        <v>4</v>
      </c>
      <c r="AG73" s="68">
        <v>16</v>
      </c>
      <c r="AH73" s="59">
        <v>4</v>
      </c>
      <c r="AI73" s="59">
        <v>0</v>
      </c>
      <c r="AJ73" s="59">
        <v>0</v>
      </c>
      <c r="AK73" s="59">
        <v>0</v>
      </c>
      <c r="AL73" s="59">
        <v>109</v>
      </c>
      <c r="AM73" s="59">
        <v>13</v>
      </c>
      <c r="AN73" s="151"/>
      <c r="AO73" s="153"/>
      <c r="AP73" s="59" t="s">
        <v>140</v>
      </c>
      <c r="AQ73" s="59">
        <v>0</v>
      </c>
      <c r="AR73" s="59">
        <v>0</v>
      </c>
      <c r="AS73" s="59">
        <v>0</v>
      </c>
      <c r="AT73" s="59">
        <v>0</v>
      </c>
      <c r="AU73" s="59">
        <v>0</v>
      </c>
      <c r="AV73" s="59">
        <v>0</v>
      </c>
      <c r="AW73" s="59">
        <v>0</v>
      </c>
      <c r="AX73" s="69">
        <v>0</v>
      </c>
      <c r="AY73" s="59">
        <v>0</v>
      </c>
      <c r="AZ73" s="59">
        <v>0</v>
      </c>
      <c r="BA73" s="59">
        <v>0</v>
      </c>
      <c r="BB73" s="59">
        <v>0</v>
      </c>
      <c r="BC73" s="59">
        <v>0</v>
      </c>
      <c r="BD73" s="59">
        <v>0</v>
      </c>
      <c r="BE73" s="151"/>
      <c r="BF73" s="57"/>
    </row>
    <row r="74" spans="2:58" ht="14.25" x14ac:dyDescent="0.25">
      <c r="B74" s="154"/>
      <c r="C74" s="154"/>
      <c r="D74" s="70" t="s">
        <v>133</v>
      </c>
      <c r="E74" s="70">
        <v>16</v>
      </c>
      <c r="F74" s="60" t="s">
        <v>136</v>
      </c>
      <c r="M74" s="152"/>
      <c r="N74" s="74" t="s">
        <v>140</v>
      </c>
      <c r="O74" s="74">
        <v>0</v>
      </c>
      <c r="P74" s="37"/>
      <c r="W74" s="153"/>
      <c r="X74" s="153"/>
      <c r="Y74" s="59" t="s">
        <v>137</v>
      </c>
      <c r="Z74" s="59">
        <v>15</v>
      </c>
      <c r="AA74" s="59">
        <v>9</v>
      </c>
      <c r="AB74" s="59">
        <v>55</v>
      </c>
      <c r="AC74" s="59">
        <v>12</v>
      </c>
      <c r="AD74" s="59">
        <v>17</v>
      </c>
      <c r="AE74" s="59">
        <v>2</v>
      </c>
      <c r="AF74" s="59">
        <v>5</v>
      </c>
      <c r="AG74" s="68">
        <v>15</v>
      </c>
      <c r="AH74" s="59">
        <v>4</v>
      </c>
      <c r="AI74" s="59">
        <v>0</v>
      </c>
      <c r="AJ74" s="59">
        <v>0</v>
      </c>
      <c r="AK74" s="59">
        <v>0</v>
      </c>
      <c r="AL74" s="59">
        <v>134</v>
      </c>
      <c r="AM74" s="59">
        <v>16</v>
      </c>
      <c r="AN74" s="151"/>
      <c r="AO74" s="153"/>
      <c r="AP74" s="59" t="s">
        <v>109</v>
      </c>
      <c r="AQ74" s="59" t="s">
        <v>132</v>
      </c>
      <c r="AR74" s="59" t="s">
        <v>132</v>
      </c>
      <c r="AS74" s="59" t="s">
        <v>132</v>
      </c>
      <c r="AT74" s="59" t="s">
        <v>132</v>
      </c>
      <c r="AU74" s="59" t="s">
        <v>132</v>
      </c>
      <c r="AV74" s="59" t="s">
        <v>132</v>
      </c>
      <c r="AW74" s="59" t="s">
        <v>132</v>
      </c>
      <c r="AX74" s="69" t="s">
        <v>132</v>
      </c>
      <c r="AY74" s="59" t="s">
        <v>132</v>
      </c>
      <c r="AZ74" s="59" t="s">
        <v>132</v>
      </c>
      <c r="BA74" s="59" t="s">
        <v>132</v>
      </c>
      <c r="BB74" s="59" t="s">
        <v>132</v>
      </c>
      <c r="BC74" s="59" t="s">
        <v>132</v>
      </c>
      <c r="BD74" s="59" t="s">
        <v>132</v>
      </c>
      <c r="BE74" s="151"/>
      <c r="BF74" s="57"/>
    </row>
    <row r="75" spans="2:58" ht="14.25" x14ac:dyDescent="0.25">
      <c r="B75" s="154"/>
      <c r="C75" s="154"/>
      <c r="D75" s="70" t="s">
        <v>137</v>
      </c>
      <c r="E75" s="70">
        <v>15</v>
      </c>
      <c r="F75" s="81">
        <f t="shared" ref="F75" si="18">E73*F72</f>
        <v>0</v>
      </c>
      <c r="M75" s="152"/>
      <c r="N75" s="74" t="s">
        <v>109</v>
      </c>
      <c r="O75" s="74" t="s">
        <v>132</v>
      </c>
      <c r="P75" s="37"/>
      <c r="W75" s="153"/>
      <c r="X75" s="153" t="s">
        <v>185</v>
      </c>
      <c r="Y75" s="59" t="s">
        <v>124</v>
      </c>
      <c r="Z75" s="59">
        <v>10</v>
      </c>
      <c r="AA75" s="59">
        <v>1</v>
      </c>
      <c r="AB75" s="59">
        <v>5</v>
      </c>
      <c r="AC75" s="59">
        <v>5</v>
      </c>
      <c r="AD75" s="59">
        <v>9</v>
      </c>
      <c r="AE75" s="59">
        <v>2</v>
      </c>
      <c r="AF75" s="59">
        <v>2</v>
      </c>
      <c r="AG75" s="68">
        <v>3</v>
      </c>
      <c r="AH75" s="59">
        <v>0</v>
      </c>
      <c r="AI75" s="59">
        <v>0</v>
      </c>
      <c r="AJ75" s="59">
        <v>0</v>
      </c>
      <c r="AK75" s="59">
        <v>0</v>
      </c>
      <c r="AL75" s="59">
        <v>37</v>
      </c>
      <c r="AM75" s="59">
        <v>5</v>
      </c>
      <c r="AN75" s="151"/>
      <c r="AO75" s="153"/>
      <c r="AP75" s="59" t="s">
        <v>143</v>
      </c>
      <c r="AQ75" s="59">
        <v>0</v>
      </c>
      <c r="AR75" s="59">
        <v>0</v>
      </c>
      <c r="AS75" s="59">
        <v>0</v>
      </c>
      <c r="AT75" s="59">
        <v>0</v>
      </c>
      <c r="AU75" s="59">
        <v>0</v>
      </c>
      <c r="AV75" s="59">
        <v>0</v>
      </c>
      <c r="AW75" s="59">
        <v>0</v>
      </c>
      <c r="AX75" s="69">
        <v>0</v>
      </c>
      <c r="AY75" s="59">
        <v>0</v>
      </c>
      <c r="AZ75" s="59">
        <v>0</v>
      </c>
      <c r="BA75" s="59">
        <v>0</v>
      </c>
      <c r="BB75" s="59">
        <v>0</v>
      </c>
      <c r="BC75" s="59">
        <v>0</v>
      </c>
      <c r="BD75" s="59">
        <v>0</v>
      </c>
      <c r="BE75" s="151"/>
      <c r="BF75" s="57"/>
    </row>
    <row r="76" spans="2:58" ht="14.25" x14ac:dyDescent="0.25">
      <c r="B76" s="154"/>
      <c r="C76" s="154" t="s">
        <v>185</v>
      </c>
      <c r="D76" s="70" t="s">
        <v>124</v>
      </c>
      <c r="E76" s="70">
        <v>3</v>
      </c>
      <c r="F76" s="71"/>
      <c r="M76" s="152"/>
      <c r="N76" s="74" t="s">
        <v>143</v>
      </c>
      <c r="O76" s="74">
        <v>0</v>
      </c>
      <c r="P76" s="19" t="e">
        <f t="shared" ref="P76" si="19">O76/O71</f>
        <v>#DIV/0!</v>
      </c>
      <c r="W76" s="153"/>
      <c r="X76" s="153"/>
      <c r="Y76" s="59" t="s">
        <v>129</v>
      </c>
      <c r="Z76" s="75">
        <v>155800</v>
      </c>
      <c r="AA76" s="75">
        <v>30000</v>
      </c>
      <c r="AB76" s="75">
        <v>119880</v>
      </c>
      <c r="AC76" s="75">
        <v>104680</v>
      </c>
      <c r="AD76" s="75">
        <v>429020</v>
      </c>
      <c r="AE76" s="75">
        <v>227880</v>
      </c>
      <c r="AF76" s="75">
        <v>50500</v>
      </c>
      <c r="AG76" s="76">
        <v>71000</v>
      </c>
      <c r="AH76" s="59">
        <v>0</v>
      </c>
      <c r="AI76" s="59">
        <v>0</v>
      </c>
      <c r="AJ76" s="59">
        <v>0</v>
      </c>
      <c r="AK76" s="59">
        <v>0</v>
      </c>
      <c r="AL76" s="75">
        <v>1188760</v>
      </c>
      <c r="AM76" s="75">
        <v>148595</v>
      </c>
      <c r="AN76" s="151"/>
      <c r="AO76" s="153" t="s">
        <v>179</v>
      </c>
      <c r="AP76" s="59" t="s">
        <v>108</v>
      </c>
      <c r="AQ76" s="59">
        <v>0</v>
      </c>
      <c r="AR76" s="59">
        <v>0</v>
      </c>
      <c r="AS76" s="59">
        <v>0</v>
      </c>
      <c r="AT76" s="59">
        <v>0</v>
      </c>
      <c r="AU76" s="59">
        <v>0</v>
      </c>
      <c r="AV76" s="59">
        <v>0</v>
      </c>
      <c r="AW76" s="59">
        <v>0</v>
      </c>
      <c r="AX76" s="69">
        <v>0</v>
      </c>
      <c r="AY76" s="59">
        <v>0</v>
      </c>
      <c r="AZ76" s="59">
        <v>0</v>
      </c>
      <c r="BA76" s="59">
        <v>0</v>
      </c>
      <c r="BB76" s="59">
        <v>0</v>
      </c>
      <c r="BC76" s="59">
        <v>0</v>
      </c>
      <c r="BD76" s="59">
        <v>0</v>
      </c>
      <c r="BE76" s="151"/>
      <c r="BF76" s="57"/>
    </row>
    <row r="77" spans="2:58" ht="14.25" x14ac:dyDescent="0.25">
      <c r="B77" s="154"/>
      <c r="C77" s="154"/>
      <c r="D77" s="70" t="s">
        <v>129</v>
      </c>
      <c r="E77" s="79">
        <v>71000</v>
      </c>
      <c r="F77" s="80"/>
      <c r="M77" s="152" t="s">
        <v>186</v>
      </c>
      <c r="N77" s="74" t="s">
        <v>108</v>
      </c>
      <c r="O77" s="74">
        <v>0</v>
      </c>
      <c r="P77" s="37"/>
      <c r="W77" s="153"/>
      <c r="X77" s="153"/>
      <c r="Y77" s="59" t="s">
        <v>133</v>
      </c>
      <c r="Z77" s="59">
        <v>18</v>
      </c>
      <c r="AA77" s="59">
        <v>1</v>
      </c>
      <c r="AB77" s="59">
        <v>10</v>
      </c>
      <c r="AC77" s="59">
        <v>8</v>
      </c>
      <c r="AD77" s="59">
        <v>18</v>
      </c>
      <c r="AE77" s="59">
        <v>6</v>
      </c>
      <c r="AF77" s="59">
        <v>4</v>
      </c>
      <c r="AG77" s="68">
        <v>5</v>
      </c>
      <c r="AH77" s="59">
        <v>0</v>
      </c>
      <c r="AI77" s="59">
        <v>0</v>
      </c>
      <c r="AJ77" s="59">
        <v>0</v>
      </c>
      <c r="AK77" s="59">
        <v>0</v>
      </c>
      <c r="AL77" s="59">
        <v>70</v>
      </c>
      <c r="AM77" s="59">
        <v>9</v>
      </c>
      <c r="AN77" s="151"/>
      <c r="AO77" s="153"/>
      <c r="AP77" s="59" t="s">
        <v>130</v>
      </c>
      <c r="AQ77" s="59">
        <v>0</v>
      </c>
      <c r="AR77" s="59">
        <v>0</v>
      </c>
      <c r="AS77" s="59">
        <v>0</v>
      </c>
      <c r="AT77" s="59">
        <v>0</v>
      </c>
      <c r="AU77" s="59">
        <v>0</v>
      </c>
      <c r="AV77" s="59">
        <v>0</v>
      </c>
      <c r="AW77" s="59">
        <v>0</v>
      </c>
      <c r="AX77" s="69">
        <v>0</v>
      </c>
      <c r="AY77" s="59">
        <v>0</v>
      </c>
      <c r="AZ77" s="59">
        <v>0</v>
      </c>
      <c r="BA77" s="59">
        <v>0</v>
      </c>
      <c r="BB77" s="59">
        <v>0</v>
      </c>
      <c r="BC77" s="59">
        <v>0</v>
      </c>
      <c r="BD77" s="59">
        <v>0</v>
      </c>
      <c r="BE77" s="151"/>
      <c r="BF77" s="57"/>
    </row>
    <row r="78" spans="2:58" ht="14.25" x14ac:dyDescent="0.25">
      <c r="B78" s="154"/>
      <c r="C78" s="154"/>
      <c r="D78" s="70" t="s">
        <v>133</v>
      </c>
      <c r="E78" s="70">
        <v>5</v>
      </c>
      <c r="F78" s="60" t="s">
        <v>136</v>
      </c>
      <c r="M78" s="152"/>
      <c r="N78" s="74" t="s">
        <v>130</v>
      </c>
      <c r="O78" s="74">
        <v>0</v>
      </c>
      <c r="P78" s="37"/>
      <c r="W78" s="153"/>
      <c r="X78" s="153"/>
      <c r="Y78" s="59" t="s">
        <v>137</v>
      </c>
      <c r="Z78" s="59">
        <v>22</v>
      </c>
      <c r="AA78" s="59">
        <v>2</v>
      </c>
      <c r="AB78" s="59">
        <v>14</v>
      </c>
      <c r="AC78" s="59">
        <v>12</v>
      </c>
      <c r="AD78" s="59">
        <v>31</v>
      </c>
      <c r="AE78" s="59">
        <v>7</v>
      </c>
      <c r="AF78" s="59">
        <v>7</v>
      </c>
      <c r="AG78" s="68">
        <v>8</v>
      </c>
      <c r="AH78" s="59">
        <v>0</v>
      </c>
      <c r="AI78" s="59">
        <v>0</v>
      </c>
      <c r="AJ78" s="59">
        <v>0</v>
      </c>
      <c r="AK78" s="59">
        <v>0</v>
      </c>
      <c r="AL78" s="59">
        <v>103</v>
      </c>
      <c r="AM78" s="59">
        <v>13</v>
      </c>
      <c r="AN78" s="151"/>
      <c r="AO78" s="153"/>
      <c r="AP78" s="59" t="s">
        <v>134</v>
      </c>
      <c r="AQ78" s="59">
        <v>0</v>
      </c>
      <c r="AR78" s="59">
        <v>0</v>
      </c>
      <c r="AS78" s="59">
        <v>0</v>
      </c>
      <c r="AT78" s="59">
        <v>0</v>
      </c>
      <c r="AU78" s="59">
        <v>0</v>
      </c>
      <c r="AV78" s="59">
        <v>0</v>
      </c>
      <c r="AW78" s="59">
        <v>0</v>
      </c>
      <c r="AX78" s="69">
        <v>0</v>
      </c>
      <c r="AY78" s="59">
        <v>0</v>
      </c>
      <c r="AZ78" s="59">
        <v>0</v>
      </c>
      <c r="BA78" s="59">
        <v>0</v>
      </c>
      <c r="BB78" s="59">
        <v>0</v>
      </c>
      <c r="BC78" s="59">
        <v>0</v>
      </c>
      <c r="BD78" s="59">
        <v>0</v>
      </c>
      <c r="BE78" s="151"/>
      <c r="BF78" s="57"/>
    </row>
    <row r="79" spans="2:58" ht="14.25" x14ac:dyDescent="0.25">
      <c r="B79" s="154"/>
      <c r="C79" s="154"/>
      <c r="D79" s="70" t="s">
        <v>137</v>
      </c>
      <c r="E79" s="70">
        <v>8</v>
      </c>
      <c r="F79" s="81">
        <f t="shared" ref="F79" si="20">E77*F76</f>
        <v>0</v>
      </c>
      <c r="M79" s="152"/>
      <c r="N79" s="74" t="s">
        <v>134</v>
      </c>
      <c r="O79" s="74">
        <v>0</v>
      </c>
      <c r="P79" s="37"/>
      <c r="W79" s="153"/>
      <c r="X79" s="153" t="s">
        <v>187</v>
      </c>
      <c r="Y79" s="59" t="s">
        <v>124</v>
      </c>
      <c r="Z79" s="59">
        <v>0</v>
      </c>
      <c r="AA79" s="59">
        <v>1</v>
      </c>
      <c r="AB79" s="59">
        <v>0</v>
      </c>
      <c r="AC79" s="59">
        <v>1</v>
      </c>
      <c r="AD79" s="59">
        <v>1</v>
      </c>
      <c r="AE79" s="59">
        <v>1</v>
      </c>
      <c r="AF79" s="59">
        <v>0</v>
      </c>
      <c r="AG79" s="68">
        <v>0</v>
      </c>
      <c r="AH79" s="59">
        <v>0</v>
      </c>
      <c r="AI79" s="59">
        <v>0</v>
      </c>
      <c r="AJ79" s="59">
        <v>0</v>
      </c>
      <c r="AK79" s="59">
        <v>0</v>
      </c>
      <c r="AL79" s="59">
        <v>4</v>
      </c>
      <c r="AM79" s="59">
        <v>1</v>
      </c>
      <c r="AN79" s="151"/>
      <c r="AO79" s="153"/>
      <c r="AP79" s="59" t="s">
        <v>138</v>
      </c>
      <c r="AQ79" s="59">
        <v>0</v>
      </c>
      <c r="AR79" s="59">
        <v>0</v>
      </c>
      <c r="AS79" s="59">
        <v>0</v>
      </c>
      <c r="AT79" s="59">
        <v>0</v>
      </c>
      <c r="AU79" s="59">
        <v>0</v>
      </c>
      <c r="AV79" s="59">
        <v>0</v>
      </c>
      <c r="AW79" s="59">
        <v>0</v>
      </c>
      <c r="AX79" s="69">
        <v>0</v>
      </c>
      <c r="AY79" s="59">
        <v>0</v>
      </c>
      <c r="AZ79" s="59">
        <v>0</v>
      </c>
      <c r="BA79" s="59">
        <v>0</v>
      </c>
      <c r="BB79" s="59">
        <v>0</v>
      </c>
      <c r="BC79" s="59">
        <v>0</v>
      </c>
      <c r="BD79" s="59">
        <v>0</v>
      </c>
      <c r="BE79" s="151"/>
      <c r="BF79" s="57"/>
    </row>
    <row r="80" spans="2:58" ht="14.25" x14ac:dyDescent="0.25">
      <c r="B80" s="154"/>
      <c r="C80" s="154" t="s">
        <v>187</v>
      </c>
      <c r="D80" s="70" t="s">
        <v>124</v>
      </c>
      <c r="E80" s="70">
        <v>0</v>
      </c>
      <c r="F80" s="71"/>
      <c r="M80" s="152"/>
      <c r="N80" s="74" t="s">
        <v>138</v>
      </c>
      <c r="O80" s="74">
        <v>0</v>
      </c>
      <c r="P80" s="37"/>
      <c r="W80" s="153"/>
      <c r="X80" s="153"/>
      <c r="Y80" s="59" t="s">
        <v>129</v>
      </c>
      <c r="Z80" s="59">
        <v>0</v>
      </c>
      <c r="AA80" s="75">
        <v>18360</v>
      </c>
      <c r="AB80" s="59">
        <v>0</v>
      </c>
      <c r="AC80" s="75">
        <v>16200</v>
      </c>
      <c r="AD80" s="75">
        <v>8640</v>
      </c>
      <c r="AE80" s="75">
        <v>30240</v>
      </c>
      <c r="AF80" s="59">
        <v>0</v>
      </c>
      <c r="AG80" s="68">
        <v>0</v>
      </c>
      <c r="AH80" s="59">
        <v>0</v>
      </c>
      <c r="AI80" s="59">
        <v>0</v>
      </c>
      <c r="AJ80" s="59">
        <v>0</v>
      </c>
      <c r="AK80" s="59">
        <v>0</v>
      </c>
      <c r="AL80" s="75">
        <v>73440</v>
      </c>
      <c r="AM80" s="75">
        <v>9180</v>
      </c>
      <c r="AN80" s="151"/>
      <c r="AO80" s="153"/>
      <c r="AP80" s="59" t="s">
        <v>140</v>
      </c>
      <c r="AQ80" s="59">
        <v>0</v>
      </c>
      <c r="AR80" s="59">
        <v>0</v>
      </c>
      <c r="AS80" s="59">
        <v>0</v>
      </c>
      <c r="AT80" s="59">
        <v>0</v>
      </c>
      <c r="AU80" s="59">
        <v>0</v>
      </c>
      <c r="AV80" s="59">
        <v>0</v>
      </c>
      <c r="AW80" s="59">
        <v>0</v>
      </c>
      <c r="AX80" s="69">
        <v>0</v>
      </c>
      <c r="AY80" s="59">
        <v>0</v>
      </c>
      <c r="AZ80" s="59">
        <v>0</v>
      </c>
      <c r="BA80" s="59">
        <v>0</v>
      </c>
      <c r="BB80" s="59">
        <v>0</v>
      </c>
      <c r="BC80" s="59">
        <v>0</v>
      </c>
      <c r="BD80" s="59">
        <v>0</v>
      </c>
      <c r="BE80" s="151"/>
      <c r="BF80" s="57"/>
    </row>
    <row r="81" spans="2:58" ht="14.25" x14ac:dyDescent="0.25">
      <c r="B81" s="154"/>
      <c r="C81" s="154"/>
      <c r="D81" s="70" t="s">
        <v>129</v>
      </c>
      <c r="E81" s="70">
        <v>0</v>
      </c>
      <c r="F81" s="80"/>
      <c r="M81" s="152"/>
      <c r="N81" s="74" t="s">
        <v>140</v>
      </c>
      <c r="O81" s="74">
        <v>0</v>
      </c>
      <c r="P81" s="37"/>
      <c r="W81" s="153"/>
      <c r="X81" s="153"/>
      <c r="Y81" s="59" t="s">
        <v>133</v>
      </c>
      <c r="Z81" s="59">
        <v>0</v>
      </c>
      <c r="AA81" s="59">
        <v>2</v>
      </c>
      <c r="AB81" s="59">
        <v>0</v>
      </c>
      <c r="AC81" s="59">
        <v>2</v>
      </c>
      <c r="AD81" s="59">
        <v>2</v>
      </c>
      <c r="AE81" s="59">
        <v>2</v>
      </c>
      <c r="AF81" s="59">
        <v>0</v>
      </c>
      <c r="AG81" s="68">
        <v>0</v>
      </c>
      <c r="AH81" s="59">
        <v>0</v>
      </c>
      <c r="AI81" s="59">
        <v>0</v>
      </c>
      <c r="AJ81" s="59">
        <v>0</v>
      </c>
      <c r="AK81" s="59">
        <v>0</v>
      </c>
      <c r="AL81" s="59">
        <v>8</v>
      </c>
      <c r="AM81" s="59">
        <v>1</v>
      </c>
      <c r="AN81" s="151"/>
      <c r="AO81" s="153"/>
      <c r="AP81" s="59" t="s">
        <v>109</v>
      </c>
      <c r="AQ81" s="59" t="s">
        <v>132</v>
      </c>
      <c r="AR81" s="59" t="s">
        <v>132</v>
      </c>
      <c r="AS81" s="59" t="s">
        <v>132</v>
      </c>
      <c r="AT81" s="59" t="s">
        <v>132</v>
      </c>
      <c r="AU81" s="59" t="s">
        <v>132</v>
      </c>
      <c r="AV81" s="59" t="s">
        <v>132</v>
      </c>
      <c r="AW81" s="59" t="s">
        <v>132</v>
      </c>
      <c r="AX81" s="69" t="s">
        <v>132</v>
      </c>
      <c r="AY81" s="59" t="s">
        <v>132</v>
      </c>
      <c r="AZ81" s="59" t="s">
        <v>132</v>
      </c>
      <c r="BA81" s="59" t="s">
        <v>132</v>
      </c>
      <c r="BB81" s="59" t="s">
        <v>132</v>
      </c>
      <c r="BC81" s="59" t="s">
        <v>132</v>
      </c>
      <c r="BD81" s="59" t="s">
        <v>132</v>
      </c>
      <c r="BE81" s="151"/>
      <c r="BF81" s="57"/>
    </row>
    <row r="82" spans="2:58" ht="14.25" x14ac:dyDescent="0.25">
      <c r="B82" s="154"/>
      <c r="C82" s="154"/>
      <c r="D82" s="70" t="s">
        <v>133</v>
      </c>
      <c r="E82" s="70">
        <v>0</v>
      </c>
      <c r="F82" s="60" t="s">
        <v>136</v>
      </c>
      <c r="M82" s="152"/>
      <c r="N82" s="74" t="s">
        <v>109</v>
      </c>
      <c r="O82" s="74" t="s">
        <v>132</v>
      </c>
      <c r="P82" s="37"/>
      <c r="W82" s="153"/>
      <c r="X82" s="153"/>
      <c r="Y82" s="59" t="s">
        <v>137</v>
      </c>
      <c r="Z82" s="59">
        <v>0</v>
      </c>
      <c r="AA82" s="59">
        <v>1</v>
      </c>
      <c r="AB82" s="59">
        <v>0</v>
      </c>
      <c r="AC82" s="59">
        <v>2</v>
      </c>
      <c r="AD82" s="59">
        <v>1</v>
      </c>
      <c r="AE82" s="59">
        <v>3</v>
      </c>
      <c r="AF82" s="59">
        <v>0</v>
      </c>
      <c r="AG82" s="68">
        <v>0</v>
      </c>
      <c r="AH82" s="59">
        <v>0</v>
      </c>
      <c r="AI82" s="59">
        <v>0</v>
      </c>
      <c r="AJ82" s="59">
        <v>0</v>
      </c>
      <c r="AK82" s="59">
        <v>0</v>
      </c>
      <c r="AL82" s="59">
        <v>7</v>
      </c>
      <c r="AM82" s="59">
        <v>1</v>
      </c>
      <c r="AN82" s="151"/>
      <c r="AO82" s="153"/>
      <c r="AP82" s="59" t="s">
        <v>143</v>
      </c>
      <c r="AQ82" s="59">
        <v>0</v>
      </c>
      <c r="AR82" s="59">
        <v>0</v>
      </c>
      <c r="AS82" s="59">
        <v>0</v>
      </c>
      <c r="AT82" s="59">
        <v>0</v>
      </c>
      <c r="AU82" s="59">
        <v>0</v>
      </c>
      <c r="AV82" s="59">
        <v>0</v>
      </c>
      <c r="AW82" s="59">
        <v>0</v>
      </c>
      <c r="AX82" s="69">
        <v>0</v>
      </c>
      <c r="AY82" s="59">
        <v>0</v>
      </c>
      <c r="AZ82" s="59">
        <v>0</v>
      </c>
      <c r="BA82" s="59">
        <v>0</v>
      </c>
      <c r="BB82" s="59">
        <v>0</v>
      </c>
      <c r="BC82" s="59">
        <v>0</v>
      </c>
      <c r="BD82" s="59">
        <v>0</v>
      </c>
      <c r="BE82" s="151"/>
      <c r="BF82" s="57"/>
    </row>
    <row r="83" spans="2:58" ht="14.25" x14ac:dyDescent="0.25">
      <c r="B83" s="154"/>
      <c r="C83" s="154"/>
      <c r="D83" s="70" t="s">
        <v>137</v>
      </c>
      <c r="E83" s="70">
        <v>0</v>
      </c>
      <c r="F83" s="81">
        <f t="shared" ref="F83" si="21">E81*F80</f>
        <v>0</v>
      </c>
      <c r="M83" s="152"/>
      <c r="N83" s="74" t="s">
        <v>143</v>
      </c>
      <c r="O83" s="74">
        <v>0</v>
      </c>
      <c r="P83" s="19" t="e">
        <f t="shared" ref="P83" si="22">O83/O78</f>
        <v>#DIV/0!</v>
      </c>
      <c r="W83" s="153" t="s">
        <v>188</v>
      </c>
      <c r="X83" s="153" t="s">
        <v>189</v>
      </c>
      <c r="Y83" s="59" t="s">
        <v>124</v>
      </c>
      <c r="Z83" s="59">
        <v>3</v>
      </c>
      <c r="AA83" s="59">
        <v>1</v>
      </c>
      <c r="AB83" s="59">
        <v>2</v>
      </c>
      <c r="AC83" s="59">
        <v>2</v>
      </c>
      <c r="AD83" s="59">
        <v>1</v>
      </c>
      <c r="AE83" s="59">
        <v>1</v>
      </c>
      <c r="AF83" s="59">
        <v>2</v>
      </c>
      <c r="AG83" s="68">
        <v>1</v>
      </c>
      <c r="AH83" s="59">
        <v>0</v>
      </c>
      <c r="AI83" s="59">
        <v>0</v>
      </c>
      <c r="AJ83" s="59">
        <v>0</v>
      </c>
      <c r="AK83" s="59">
        <v>0</v>
      </c>
      <c r="AL83" s="59">
        <v>13</v>
      </c>
      <c r="AM83" s="59">
        <v>2</v>
      </c>
      <c r="AN83" s="151"/>
      <c r="AO83" s="153" t="s">
        <v>182</v>
      </c>
      <c r="AP83" s="59" t="s">
        <v>108</v>
      </c>
      <c r="AQ83" s="59">
        <v>0</v>
      </c>
      <c r="AR83" s="59">
        <v>0</v>
      </c>
      <c r="AS83" s="59">
        <v>0</v>
      </c>
      <c r="AT83" s="59">
        <v>0</v>
      </c>
      <c r="AU83" s="59">
        <v>0</v>
      </c>
      <c r="AV83" s="59">
        <v>0</v>
      </c>
      <c r="AW83" s="59">
        <v>0</v>
      </c>
      <c r="AX83" s="69">
        <v>0</v>
      </c>
      <c r="AY83" s="59">
        <v>0</v>
      </c>
      <c r="AZ83" s="59">
        <v>0</v>
      </c>
      <c r="BA83" s="59">
        <v>0</v>
      </c>
      <c r="BB83" s="59">
        <v>0</v>
      </c>
      <c r="BC83" s="59">
        <v>0</v>
      </c>
      <c r="BD83" s="59">
        <v>0</v>
      </c>
      <c r="BE83" s="151"/>
      <c r="BF83" s="57"/>
    </row>
    <row r="84" spans="2:58" ht="14.25" x14ac:dyDescent="0.25">
      <c r="B84" s="154" t="s">
        <v>188</v>
      </c>
      <c r="C84" s="154" t="s">
        <v>189</v>
      </c>
      <c r="D84" s="70" t="s">
        <v>124</v>
      </c>
      <c r="E84" s="70">
        <v>1</v>
      </c>
      <c r="F84" s="71"/>
      <c r="M84" s="152" t="s">
        <v>190</v>
      </c>
      <c r="N84" s="74" t="s">
        <v>108</v>
      </c>
      <c r="O84" s="74">
        <v>5</v>
      </c>
      <c r="P84" s="37"/>
      <c r="W84" s="153"/>
      <c r="X84" s="153"/>
      <c r="Y84" s="59" t="s">
        <v>129</v>
      </c>
      <c r="Z84" s="75">
        <v>35640</v>
      </c>
      <c r="AA84" s="75">
        <v>12960</v>
      </c>
      <c r="AB84" s="75">
        <v>38880</v>
      </c>
      <c r="AC84" s="75">
        <v>19440</v>
      </c>
      <c r="AD84" s="75">
        <v>27000</v>
      </c>
      <c r="AE84" s="75">
        <v>16200</v>
      </c>
      <c r="AF84" s="75">
        <v>90200</v>
      </c>
      <c r="AG84" s="76">
        <v>27500</v>
      </c>
      <c r="AH84" s="59">
        <v>0</v>
      </c>
      <c r="AI84" s="59">
        <v>0</v>
      </c>
      <c r="AJ84" s="59">
        <v>0</v>
      </c>
      <c r="AK84" s="59">
        <v>0</v>
      </c>
      <c r="AL84" s="75">
        <v>267820</v>
      </c>
      <c r="AM84" s="75">
        <v>33478</v>
      </c>
      <c r="AN84" s="151"/>
      <c r="AO84" s="153"/>
      <c r="AP84" s="59" t="s">
        <v>130</v>
      </c>
      <c r="AQ84" s="59">
        <v>0</v>
      </c>
      <c r="AR84" s="59">
        <v>0</v>
      </c>
      <c r="AS84" s="59">
        <v>0</v>
      </c>
      <c r="AT84" s="59">
        <v>0</v>
      </c>
      <c r="AU84" s="59">
        <v>0</v>
      </c>
      <c r="AV84" s="59">
        <v>0</v>
      </c>
      <c r="AW84" s="59">
        <v>0</v>
      </c>
      <c r="AX84" s="69">
        <v>0</v>
      </c>
      <c r="AY84" s="59">
        <v>0</v>
      </c>
      <c r="AZ84" s="59">
        <v>0</v>
      </c>
      <c r="BA84" s="59">
        <v>0</v>
      </c>
      <c r="BB84" s="59">
        <v>0</v>
      </c>
      <c r="BC84" s="59">
        <v>0</v>
      </c>
      <c r="BD84" s="59">
        <v>0</v>
      </c>
      <c r="BE84" s="151"/>
      <c r="BF84" s="57"/>
    </row>
    <row r="85" spans="2:58" ht="14.25" x14ac:dyDescent="0.25">
      <c r="B85" s="154"/>
      <c r="C85" s="154"/>
      <c r="D85" s="70" t="s">
        <v>129</v>
      </c>
      <c r="E85" s="79">
        <v>27500</v>
      </c>
      <c r="F85" s="80"/>
      <c r="M85" s="152"/>
      <c r="N85" s="74" t="s">
        <v>130</v>
      </c>
      <c r="O85" s="74">
        <v>4</v>
      </c>
      <c r="P85" s="37"/>
      <c r="W85" s="153"/>
      <c r="X85" s="153"/>
      <c r="Y85" s="59" t="s">
        <v>133</v>
      </c>
      <c r="Z85" s="59">
        <v>4</v>
      </c>
      <c r="AA85" s="59">
        <v>2</v>
      </c>
      <c r="AB85" s="59">
        <v>3</v>
      </c>
      <c r="AC85" s="59">
        <v>2</v>
      </c>
      <c r="AD85" s="59">
        <v>2</v>
      </c>
      <c r="AE85" s="59">
        <v>2</v>
      </c>
      <c r="AF85" s="59">
        <v>3</v>
      </c>
      <c r="AG85" s="68">
        <v>2</v>
      </c>
      <c r="AH85" s="59">
        <v>0</v>
      </c>
      <c r="AI85" s="59">
        <v>0</v>
      </c>
      <c r="AJ85" s="59">
        <v>0</v>
      </c>
      <c r="AK85" s="59">
        <v>0</v>
      </c>
      <c r="AL85" s="59">
        <v>20</v>
      </c>
      <c r="AM85" s="59">
        <v>3</v>
      </c>
      <c r="AN85" s="151"/>
      <c r="AO85" s="153"/>
      <c r="AP85" s="59" t="s">
        <v>134</v>
      </c>
      <c r="AQ85" s="59">
        <v>0</v>
      </c>
      <c r="AR85" s="59">
        <v>0</v>
      </c>
      <c r="AS85" s="59">
        <v>0</v>
      </c>
      <c r="AT85" s="59">
        <v>0</v>
      </c>
      <c r="AU85" s="59">
        <v>0</v>
      </c>
      <c r="AV85" s="59">
        <v>0</v>
      </c>
      <c r="AW85" s="59">
        <v>0</v>
      </c>
      <c r="AX85" s="69">
        <v>0</v>
      </c>
      <c r="AY85" s="59">
        <v>0</v>
      </c>
      <c r="AZ85" s="59">
        <v>0</v>
      </c>
      <c r="BA85" s="59">
        <v>0</v>
      </c>
      <c r="BB85" s="59">
        <v>0</v>
      </c>
      <c r="BC85" s="59">
        <v>0</v>
      </c>
      <c r="BD85" s="59">
        <v>0</v>
      </c>
      <c r="BE85" s="151"/>
      <c r="BF85" s="57"/>
    </row>
    <row r="86" spans="2:58" ht="14.25" x14ac:dyDescent="0.25">
      <c r="B86" s="154"/>
      <c r="C86" s="154"/>
      <c r="D86" s="70" t="s">
        <v>133</v>
      </c>
      <c r="E86" s="70">
        <v>2</v>
      </c>
      <c r="F86" s="60" t="s">
        <v>136</v>
      </c>
      <c r="M86" s="152"/>
      <c r="N86" s="74" t="s">
        <v>134</v>
      </c>
      <c r="O86" s="74">
        <v>1</v>
      </c>
      <c r="P86" s="37"/>
      <c r="W86" s="153"/>
      <c r="X86" s="153"/>
      <c r="Y86" s="59" t="s">
        <v>137</v>
      </c>
      <c r="Z86" s="59">
        <v>3</v>
      </c>
      <c r="AA86" s="59">
        <v>2</v>
      </c>
      <c r="AB86" s="59">
        <v>7</v>
      </c>
      <c r="AC86" s="59">
        <v>2</v>
      </c>
      <c r="AD86" s="59">
        <v>2</v>
      </c>
      <c r="AE86" s="59">
        <v>1</v>
      </c>
      <c r="AF86" s="59">
        <v>3</v>
      </c>
      <c r="AG86" s="68">
        <v>2</v>
      </c>
      <c r="AH86" s="59">
        <v>0</v>
      </c>
      <c r="AI86" s="59">
        <v>0</v>
      </c>
      <c r="AJ86" s="59">
        <v>0</v>
      </c>
      <c r="AK86" s="59">
        <v>0</v>
      </c>
      <c r="AL86" s="59">
        <v>22</v>
      </c>
      <c r="AM86" s="59">
        <v>3</v>
      </c>
      <c r="AN86" s="151"/>
      <c r="AO86" s="153"/>
      <c r="AP86" s="59" t="s">
        <v>138</v>
      </c>
      <c r="AQ86" s="59">
        <v>0</v>
      </c>
      <c r="AR86" s="59">
        <v>0</v>
      </c>
      <c r="AS86" s="59">
        <v>0</v>
      </c>
      <c r="AT86" s="59">
        <v>0</v>
      </c>
      <c r="AU86" s="59">
        <v>0</v>
      </c>
      <c r="AV86" s="59">
        <v>0</v>
      </c>
      <c r="AW86" s="59">
        <v>0</v>
      </c>
      <c r="AX86" s="69">
        <v>0</v>
      </c>
      <c r="AY86" s="59">
        <v>0</v>
      </c>
      <c r="AZ86" s="59">
        <v>0</v>
      </c>
      <c r="BA86" s="59">
        <v>0</v>
      </c>
      <c r="BB86" s="59">
        <v>0</v>
      </c>
      <c r="BC86" s="59">
        <v>0</v>
      </c>
      <c r="BD86" s="59">
        <v>0</v>
      </c>
      <c r="BE86" s="151"/>
      <c r="BF86" s="57"/>
    </row>
    <row r="87" spans="2:58" ht="14.25" x14ac:dyDescent="0.25">
      <c r="B87" s="154"/>
      <c r="C87" s="154"/>
      <c r="D87" s="70" t="s">
        <v>137</v>
      </c>
      <c r="E87" s="70">
        <v>2</v>
      </c>
      <c r="F87" s="81">
        <f t="shared" ref="F87" si="23">E85*F84</f>
        <v>0</v>
      </c>
      <c r="M87" s="152"/>
      <c r="N87" s="74" t="s">
        <v>138</v>
      </c>
      <c r="O87" s="74">
        <v>0</v>
      </c>
      <c r="P87" s="37"/>
      <c r="W87" s="153"/>
      <c r="X87" s="153" t="s">
        <v>191</v>
      </c>
      <c r="Y87" s="59" t="s">
        <v>124</v>
      </c>
      <c r="Z87" s="59">
        <v>2</v>
      </c>
      <c r="AA87" s="59">
        <v>7</v>
      </c>
      <c r="AB87" s="59">
        <v>5</v>
      </c>
      <c r="AC87" s="59">
        <v>12</v>
      </c>
      <c r="AD87" s="59">
        <v>7</v>
      </c>
      <c r="AE87" s="59">
        <v>5</v>
      </c>
      <c r="AF87" s="59">
        <v>8</v>
      </c>
      <c r="AG87" s="68">
        <v>10</v>
      </c>
      <c r="AH87" s="59">
        <v>3</v>
      </c>
      <c r="AI87" s="59">
        <v>0</v>
      </c>
      <c r="AJ87" s="59">
        <v>0</v>
      </c>
      <c r="AK87" s="59">
        <v>0</v>
      </c>
      <c r="AL87" s="59">
        <v>59</v>
      </c>
      <c r="AM87" s="59">
        <v>7</v>
      </c>
      <c r="AN87" s="151"/>
      <c r="AO87" s="153"/>
      <c r="AP87" s="59" t="s">
        <v>140</v>
      </c>
      <c r="AQ87" s="59">
        <v>0</v>
      </c>
      <c r="AR87" s="59">
        <v>0</v>
      </c>
      <c r="AS87" s="59">
        <v>0</v>
      </c>
      <c r="AT87" s="59">
        <v>0</v>
      </c>
      <c r="AU87" s="59">
        <v>0</v>
      </c>
      <c r="AV87" s="59">
        <v>0</v>
      </c>
      <c r="AW87" s="59">
        <v>0</v>
      </c>
      <c r="AX87" s="69">
        <v>0</v>
      </c>
      <c r="AY87" s="59">
        <v>0</v>
      </c>
      <c r="AZ87" s="59">
        <v>0</v>
      </c>
      <c r="BA87" s="59">
        <v>0</v>
      </c>
      <c r="BB87" s="59">
        <v>0</v>
      </c>
      <c r="BC87" s="59">
        <v>0</v>
      </c>
      <c r="BD87" s="59">
        <v>0</v>
      </c>
      <c r="BE87" s="151"/>
      <c r="BF87" s="57"/>
    </row>
    <row r="88" spans="2:58" ht="14.25" x14ac:dyDescent="0.25">
      <c r="B88" s="154"/>
      <c r="C88" s="154" t="s">
        <v>191</v>
      </c>
      <c r="D88" s="70" t="s">
        <v>124</v>
      </c>
      <c r="E88" s="70">
        <v>10</v>
      </c>
      <c r="F88" s="71"/>
      <c r="M88" s="152"/>
      <c r="N88" s="74" t="s">
        <v>140</v>
      </c>
      <c r="O88" s="74">
        <v>0</v>
      </c>
      <c r="P88" s="37"/>
      <c r="W88" s="153"/>
      <c r="X88" s="153"/>
      <c r="Y88" s="59" t="s">
        <v>129</v>
      </c>
      <c r="Z88" s="75">
        <v>27540</v>
      </c>
      <c r="AA88" s="75">
        <v>381240</v>
      </c>
      <c r="AB88" s="75">
        <v>59400</v>
      </c>
      <c r="AC88" s="75">
        <v>169300</v>
      </c>
      <c r="AD88" s="75">
        <v>157720</v>
      </c>
      <c r="AE88" s="75">
        <v>32400</v>
      </c>
      <c r="AF88" s="75">
        <v>143900</v>
      </c>
      <c r="AG88" s="76">
        <v>188100</v>
      </c>
      <c r="AH88" s="75">
        <v>117100</v>
      </c>
      <c r="AI88" s="59">
        <v>0</v>
      </c>
      <c r="AJ88" s="59">
        <v>0</v>
      </c>
      <c r="AK88" s="59">
        <v>0</v>
      </c>
      <c r="AL88" s="75">
        <v>1276700</v>
      </c>
      <c r="AM88" s="75">
        <v>144950</v>
      </c>
      <c r="AN88" s="151"/>
      <c r="AO88" s="153"/>
      <c r="AP88" s="59" t="s">
        <v>109</v>
      </c>
      <c r="AQ88" s="59" t="s">
        <v>132</v>
      </c>
      <c r="AR88" s="59" t="s">
        <v>132</v>
      </c>
      <c r="AS88" s="59" t="s">
        <v>132</v>
      </c>
      <c r="AT88" s="59" t="s">
        <v>132</v>
      </c>
      <c r="AU88" s="59" t="s">
        <v>132</v>
      </c>
      <c r="AV88" s="59" t="s">
        <v>132</v>
      </c>
      <c r="AW88" s="59" t="s">
        <v>132</v>
      </c>
      <c r="AX88" s="69" t="s">
        <v>132</v>
      </c>
      <c r="AY88" s="59" t="s">
        <v>132</v>
      </c>
      <c r="AZ88" s="59" t="s">
        <v>132</v>
      </c>
      <c r="BA88" s="59" t="s">
        <v>132</v>
      </c>
      <c r="BB88" s="59" t="s">
        <v>132</v>
      </c>
      <c r="BC88" s="59" t="s">
        <v>132</v>
      </c>
      <c r="BD88" s="59" t="s">
        <v>132</v>
      </c>
      <c r="BE88" s="151"/>
      <c r="BF88" s="57"/>
    </row>
    <row r="89" spans="2:58" ht="14.25" x14ac:dyDescent="0.25">
      <c r="B89" s="154"/>
      <c r="C89" s="154"/>
      <c r="D89" s="70" t="s">
        <v>129</v>
      </c>
      <c r="E89" s="79">
        <v>188100</v>
      </c>
      <c r="F89" s="80"/>
      <c r="M89" s="152"/>
      <c r="N89" s="74" t="s">
        <v>109</v>
      </c>
      <c r="O89" s="84">
        <v>0.8</v>
      </c>
      <c r="P89" s="37"/>
      <c r="W89" s="153"/>
      <c r="X89" s="153"/>
      <c r="Y89" s="59" t="s">
        <v>133</v>
      </c>
      <c r="Z89" s="59">
        <v>2</v>
      </c>
      <c r="AA89" s="59">
        <v>12</v>
      </c>
      <c r="AB89" s="59">
        <v>8</v>
      </c>
      <c r="AC89" s="59">
        <v>18</v>
      </c>
      <c r="AD89" s="59">
        <v>14</v>
      </c>
      <c r="AE89" s="59">
        <v>8</v>
      </c>
      <c r="AF89" s="59">
        <v>11</v>
      </c>
      <c r="AG89" s="68">
        <v>16</v>
      </c>
      <c r="AH89" s="59">
        <v>4</v>
      </c>
      <c r="AI89" s="59">
        <v>0</v>
      </c>
      <c r="AJ89" s="59">
        <v>0</v>
      </c>
      <c r="AK89" s="59">
        <v>0</v>
      </c>
      <c r="AL89" s="59">
        <v>93</v>
      </c>
      <c r="AM89" s="59">
        <v>11</v>
      </c>
      <c r="AN89" s="151"/>
      <c r="AO89" s="153"/>
      <c r="AP89" s="59" t="s">
        <v>143</v>
      </c>
      <c r="AQ89" s="59">
        <v>0</v>
      </c>
      <c r="AR89" s="59">
        <v>0</v>
      </c>
      <c r="AS89" s="59">
        <v>0</v>
      </c>
      <c r="AT89" s="59">
        <v>0</v>
      </c>
      <c r="AU89" s="59">
        <v>0</v>
      </c>
      <c r="AV89" s="59">
        <v>0</v>
      </c>
      <c r="AW89" s="59">
        <v>0</v>
      </c>
      <c r="AX89" s="69">
        <v>0</v>
      </c>
      <c r="AY89" s="59">
        <v>0</v>
      </c>
      <c r="AZ89" s="59">
        <v>0</v>
      </c>
      <c r="BA89" s="59">
        <v>0</v>
      </c>
      <c r="BB89" s="59">
        <v>0</v>
      </c>
      <c r="BC89" s="59">
        <v>0</v>
      </c>
      <c r="BD89" s="59">
        <v>0</v>
      </c>
      <c r="BE89" s="151"/>
      <c r="BF89" s="57"/>
    </row>
    <row r="90" spans="2:58" ht="14.25" x14ac:dyDescent="0.25">
      <c r="B90" s="154"/>
      <c r="C90" s="154"/>
      <c r="D90" s="70" t="s">
        <v>133</v>
      </c>
      <c r="E90" s="70">
        <v>16</v>
      </c>
      <c r="F90" s="60" t="s">
        <v>136</v>
      </c>
      <c r="M90" s="152"/>
      <c r="N90" s="74" t="s">
        <v>143</v>
      </c>
      <c r="O90" s="88">
        <v>160600</v>
      </c>
      <c r="P90" s="19">
        <f t="shared" ref="P90" si="24">O90/O85</f>
        <v>40150</v>
      </c>
      <c r="W90" s="153"/>
      <c r="X90" s="153"/>
      <c r="Y90" s="59" t="s">
        <v>137</v>
      </c>
      <c r="Z90" s="59">
        <v>3</v>
      </c>
      <c r="AA90" s="59">
        <v>22</v>
      </c>
      <c r="AB90" s="59">
        <v>7</v>
      </c>
      <c r="AC90" s="59">
        <v>15</v>
      </c>
      <c r="AD90" s="59">
        <v>9</v>
      </c>
      <c r="AE90" s="59">
        <v>5</v>
      </c>
      <c r="AF90" s="59">
        <v>10</v>
      </c>
      <c r="AG90" s="68">
        <v>17</v>
      </c>
      <c r="AH90" s="59">
        <v>3</v>
      </c>
      <c r="AI90" s="59">
        <v>0</v>
      </c>
      <c r="AJ90" s="59">
        <v>0</v>
      </c>
      <c r="AK90" s="59">
        <v>0</v>
      </c>
      <c r="AL90" s="59">
        <v>91</v>
      </c>
      <c r="AM90" s="59">
        <v>11</v>
      </c>
      <c r="AN90" s="151"/>
      <c r="AO90" s="153" t="s">
        <v>186</v>
      </c>
      <c r="AP90" s="59" t="s">
        <v>108</v>
      </c>
      <c r="AQ90" s="59">
        <v>2</v>
      </c>
      <c r="AR90" s="59">
        <v>0</v>
      </c>
      <c r="AS90" s="59">
        <v>1</v>
      </c>
      <c r="AT90" s="59">
        <v>0</v>
      </c>
      <c r="AU90" s="59">
        <v>0</v>
      </c>
      <c r="AV90" s="59">
        <v>0</v>
      </c>
      <c r="AW90" s="59">
        <v>0</v>
      </c>
      <c r="AX90" s="69">
        <v>0</v>
      </c>
      <c r="AY90" s="59">
        <v>0</v>
      </c>
      <c r="AZ90" s="59">
        <v>0</v>
      </c>
      <c r="BA90" s="59">
        <v>0</v>
      </c>
      <c r="BB90" s="59">
        <v>0</v>
      </c>
      <c r="BC90" s="59">
        <v>3</v>
      </c>
      <c r="BD90" s="59">
        <v>0</v>
      </c>
      <c r="BE90" s="151"/>
      <c r="BF90" s="57"/>
    </row>
    <row r="91" spans="2:58" ht="16.5" customHeight="1" x14ac:dyDescent="0.25">
      <c r="B91" s="154"/>
      <c r="C91" s="154"/>
      <c r="D91" s="70" t="s">
        <v>137</v>
      </c>
      <c r="E91" s="70">
        <v>17</v>
      </c>
      <c r="F91" s="81">
        <f t="shared" ref="F91" si="25">E89*F88</f>
        <v>0</v>
      </c>
      <c r="M91" s="152" t="s">
        <v>192</v>
      </c>
      <c r="N91" s="74" t="s">
        <v>108</v>
      </c>
      <c r="O91" s="74">
        <v>0</v>
      </c>
      <c r="P91" s="37"/>
      <c r="W91" s="153" t="s">
        <v>193</v>
      </c>
      <c r="X91" s="153" t="s">
        <v>194</v>
      </c>
      <c r="Y91" s="59" t="s">
        <v>124</v>
      </c>
      <c r="Z91" s="59">
        <v>7</v>
      </c>
      <c r="AA91" s="59">
        <v>6</v>
      </c>
      <c r="AB91" s="59">
        <v>5</v>
      </c>
      <c r="AC91" s="59">
        <v>8</v>
      </c>
      <c r="AD91" s="59">
        <v>9</v>
      </c>
      <c r="AE91" s="59">
        <v>7</v>
      </c>
      <c r="AF91" s="59">
        <v>9</v>
      </c>
      <c r="AG91" s="68">
        <v>7</v>
      </c>
      <c r="AH91" s="59">
        <v>2</v>
      </c>
      <c r="AI91" s="59">
        <v>0</v>
      </c>
      <c r="AJ91" s="59">
        <v>0</v>
      </c>
      <c r="AK91" s="59">
        <v>0</v>
      </c>
      <c r="AL91" s="59">
        <v>60</v>
      </c>
      <c r="AM91" s="59">
        <v>7</v>
      </c>
      <c r="AN91" s="151"/>
      <c r="AO91" s="153"/>
      <c r="AP91" s="59" t="s">
        <v>130</v>
      </c>
      <c r="AQ91" s="59">
        <v>1</v>
      </c>
      <c r="AR91" s="59">
        <v>0</v>
      </c>
      <c r="AS91" s="59">
        <v>0</v>
      </c>
      <c r="AT91" s="59">
        <v>0</v>
      </c>
      <c r="AU91" s="59">
        <v>0</v>
      </c>
      <c r="AV91" s="59">
        <v>0</v>
      </c>
      <c r="AW91" s="59">
        <v>0</v>
      </c>
      <c r="AX91" s="69">
        <v>0</v>
      </c>
      <c r="AY91" s="59">
        <v>0</v>
      </c>
      <c r="AZ91" s="59">
        <v>0</v>
      </c>
      <c r="BA91" s="59">
        <v>0</v>
      </c>
      <c r="BB91" s="59">
        <v>0</v>
      </c>
      <c r="BC91" s="59">
        <v>1</v>
      </c>
      <c r="BD91" s="59">
        <v>0</v>
      </c>
      <c r="BE91" s="151"/>
      <c r="BF91" s="57"/>
    </row>
    <row r="92" spans="2:58" ht="14.25" x14ac:dyDescent="0.25">
      <c r="B92" s="154" t="s">
        <v>193</v>
      </c>
      <c r="C92" s="154" t="s">
        <v>194</v>
      </c>
      <c r="D92" s="70" t="s">
        <v>124</v>
      </c>
      <c r="E92" s="70">
        <v>7</v>
      </c>
      <c r="F92" s="71"/>
      <c r="M92" s="152"/>
      <c r="N92" s="74" t="s">
        <v>130</v>
      </c>
      <c r="O92" s="74">
        <v>0</v>
      </c>
      <c r="P92" s="37"/>
      <c r="W92" s="153"/>
      <c r="X92" s="153"/>
      <c r="Y92" s="59" t="s">
        <v>129</v>
      </c>
      <c r="Z92" s="75">
        <v>74088</v>
      </c>
      <c r="AA92" s="75">
        <v>83160</v>
      </c>
      <c r="AB92" s="75">
        <v>178800</v>
      </c>
      <c r="AC92" s="75">
        <v>185060</v>
      </c>
      <c r="AD92" s="75">
        <v>96320</v>
      </c>
      <c r="AE92" s="75">
        <v>141480</v>
      </c>
      <c r="AF92" s="75">
        <v>178900</v>
      </c>
      <c r="AG92" s="76">
        <v>209550</v>
      </c>
      <c r="AH92" s="75">
        <v>14850</v>
      </c>
      <c r="AI92" s="59">
        <v>0</v>
      </c>
      <c r="AJ92" s="59">
        <v>0</v>
      </c>
      <c r="AK92" s="59">
        <v>0</v>
      </c>
      <c r="AL92" s="75">
        <v>1162208</v>
      </c>
      <c r="AM92" s="75">
        <v>143420</v>
      </c>
      <c r="AN92" s="151"/>
      <c r="AO92" s="153"/>
      <c r="AP92" s="59" t="s">
        <v>134</v>
      </c>
      <c r="AQ92" s="59">
        <v>1</v>
      </c>
      <c r="AR92" s="59">
        <v>0</v>
      </c>
      <c r="AS92" s="59">
        <v>1</v>
      </c>
      <c r="AT92" s="59">
        <v>0</v>
      </c>
      <c r="AU92" s="59">
        <v>0</v>
      </c>
      <c r="AV92" s="59">
        <v>0</v>
      </c>
      <c r="AW92" s="59">
        <v>0</v>
      </c>
      <c r="AX92" s="69">
        <v>0</v>
      </c>
      <c r="AY92" s="59">
        <v>0</v>
      </c>
      <c r="AZ92" s="59">
        <v>0</v>
      </c>
      <c r="BA92" s="59">
        <v>0</v>
      </c>
      <c r="BB92" s="59">
        <v>0</v>
      </c>
      <c r="BC92" s="59">
        <v>2</v>
      </c>
      <c r="BD92" s="59">
        <v>0</v>
      </c>
      <c r="BE92" s="151"/>
      <c r="BF92" s="57"/>
    </row>
    <row r="93" spans="2:58" ht="14.25" x14ac:dyDescent="0.25">
      <c r="B93" s="154"/>
      <c r="C93" s="154"/>
      <c r="D93" s="70" t="s">
        <v>129</v>
      </c>
      <c r="E93" s="79">
        <v>209550</v>
      </c>
      <c r="F93" s="80"/>
      <c r="M93" s="152"/>
      <c r="N93" s="74" t="s">
        <v>134</v>
      </c>
      <c r="O93" s="74">
        <v>0</v>
      </c>
      <c r="P93" s="37"/>
      <c r="W93" s="153"/>
      <c r="X93" s="153"/>
      <c r="Y93" s="59" t="s">
        <v>133</v>
      </c>
      <c r="Z93" s="59">
        <v>10</v>
      </c>
      <c r="AA93" s="59">
        <v>9</v>
      </c>
      <c r="AB93" s="59">
        <v>12</v>
      </c>
      <c r="AC93" s="59">
        <v>13</v>
      </c>
      <c r="AD93" s="59">
        <v>11</v>
      </c>
      <c r="AE93" s="59">
        <v>12</v>
      </c>
      <c r="AF93" s="59">
        <v>16</v>
      </c>
      <c r="AG93" s="68">
        <v>14</v>
      </c>
      <c r="AH93" s="59">
        <v>2</v>
      </c>
      <c r="AI93" s="59">
        <v>0</v>
      </c>
      <c r="AJ93" s="59">
        <v>0</v>
      </c>
      <c r="AK93" s="59">
        <v>0</v>
      </c>
      <c r="AL93" s="59">
        <v>99</v>
      </c>
      <c r="AM93" s="59">
        <v>12</v>
      </c>
      <c r="AN93" s="151"/>
      <c r="AO93" s="153"/>
      <c r="AP93" s="59" t="s">
        <v>138</v>
      </c>
      <c r="AQ93" s="59">
        <v>0</v>
      </c>
      <c r="AR93" s="59">
        <v>0</v>
      </c>
      <c r="AS93" s="59">
        <v>0</v>
      </c>
      <c r="AT93" s="59">
        <v>0</v>
      </c>
      <c r="AU93" s="59">
        <v>0</v>
      </c>
      <c r="AV93" s="59">
        <v>0</v>
      </c>
      <c r="AW93" s="59">
        <v>0</v>
      </c>
      <c r="AX93" s="69">
        <v>0</v>
      </c>
      <c r="AY93" s="59">
        <v>0</v>
      </c>
      <c r="AZ93" s="59">
        <v>0</v>
      </c>
      <c r="BA93" s="59">
        <v>0</v>
      </c>
      <c r="BB93" s="59">
        <v>0</v>
      </c>
      <c r="BC93" s="59">
        <v>0</v>
      </c>
      <c r="BD93" s="59">
        <v>0</v>
      </c>
      <c r="BE93" s="151"/>
      <c r="BF93" s="57"/>
    </row>
    <row r="94" spans="2:58" ht="14.25" x14ac:dyDescent="0.25">
      <c r="B94" s="154"/>
      <c r="C94" s="154"/>
      <c r="D94" s="70" t="s">
        <v>133</v>
      </c>
      <c r="E94" s="70">
        <v>14</v>
      </c>
      <c r="F94" s="60" t="s">
        <v>136</v>
      </c>
      <c r="M94" s="152"/>
      <c r="N94" s="74" t="s">
        <v>138</v>
      </c>
      <c r="O94" s="74">
        <v>0</v>
      </c>
      <c r="P94" s="37"/>
      <c r="W94" s="153"/>
      <c r="X94" s="153"/>
      <c r="Y94" s="59" t="s">
        <v>137</v>
      </c>
      <c r="Z94" s="59">
        <v>8</v>
      </c>
      <c r="AA94" s="59">
        <v>10</v>
      </c>
      <c r="AB94" s="59">
        <v>14</v>
      </c>
      <c r="AC94" s="59">
        <v>13</v>
      </c>
      <c r="AD94" s="59">
        <v>10</v>
      </c>
      <c r="AE94" s="59">
        <v>14</v>
      </c>
      <c r="AF94" s="59">
        <v>16</v>
      </c>
      <c r="AG94" s="68">
        <v>12</v>
      </c>
      <c r="AH94" s="59">
        <v>2</v>
      </c>
      <c r="AI94" s="59">
        <v>0</v>
      </c>
      <c r="AJ94" s="59">
        <v>0</v>
      </c>
      <c r="AK94" s="59">
        <v>0</v>
      </c>
      <c r="AL94" s="59">
        <v>99</v>
      </c>
      <c r="AM94" s="59">
        <v>12</v>
      </c>
      <c r="AN94" s="151"/>
      <c r="AO94" s="153"/>
      <c r="AP94" s="59" t="s">
        <v>140</v>
      </c>
      <c r="AQ94" s="59">
        <v>0</v>
      </c>
      <c r="AR94" s="59">
        <v>0</v>
      </c>
      <c r="AS94" s="59">
        <v>0</v>
      </c>
      <c r="AT94" s="59">
        <v>0</v>
      </c>
      <c r="AU94" s="59">
        <v>0</v>
      </c>
      <c r="AV94" s="59">
        <v>0</v>
      </c>
      <c r="AW94" s="59">
        <v>0</v>
      </c>
      <c r="AX94" s="69">
        <v>0</v>
      </c>
      <c r="AY94" s="59">
        <v>0</v>
      </c>
      <c r="AZ94" s="59">
        <v>0</v>
      </c>
      <c r="BA94" s="59">
        <v>0</v>
      </c>
      <c r="BB94" s="59">
        <v>0</v>
      </c>
      <c r="BC94" s="59">
        <v>0</v>
      </c>
      <c r="BD94" s="59">
        <v>0</v>
      </c>
      <c r="BE94" s="151"/>
      <c r="BF94" s="57"/>
    </row>
    <row r="95" spans="2:58" ht="14.25" x14ac:dyDescent="0.25">
      <c r="B95" s="154"/>
      <c r="C95" s="154"/>
      <c r="D95" s="70" t="s">
        <v>137</v>
      </c>
      <c r="E95" s="70">
        <v>12</v>
      </c>
      <c r="F95" s="81">
        <f t="shared" ref="F95" si="26">E93*F92</f>
        <v>0</v>
      </c>
      <c r="M95" s="152"/>
      <c r="N95" s="74" t="s">
        <v>140</v>
      </c>
      <c r="O95" s="74">
        <v>0</v>
      </c>
      <c r="P95" s="37"/>
      <c r="W95" s="153"/>
      <c r="X95" s="153" t="s">
        <v>195</v>
      </c>
      <c r="Y95" s="59" t="s">
        <v>124</v>
      </c>
      <c r="Z95" s="59">
        <v>0</v>
      </c>
      <c r="AA95" s="59">
        <v>0</v>
      </c>
      <c r="AB95" s="59">
        <v>2</v>
      </c>
      <c r="AC95" s="59">
        <v>2</v>
      </c>
      <c r="AD95" s="59">
        <v>2</v>
      </c>
      <c r="AE95" s="59">
        <v>2</v>
      </c>
      <c r="AF95" s="59">
        <v>3</v>
      </c>
      <c r="AG95" s="68">
        <v>1</v>
      </c>
      <c r="AH95" s="59">
        <v>1</v>
      </c>
      <c r="AI95" s="59">
        <v>0</v>
      </c>
      <c r="AJ95" s="59">
        <v>0</v>
      </c>
      <c r="AK95" s="59">
        <v>0</v>
      </c>
      <c r="AL95" s="59">
        <v>13</v>
      </c>
      <c r="AM95" s="59">
        <v>2</v>
      </c>
      <c r="AN95" s="151"/>
      <c r="AO95" s="153"/>
      <c r="AP95" s="59" t="s">
        <v>109</v>
      </c>
      <c r="AQ95" s="77">
        <v>0.5</v>
      </c>
      <c r="AR95" s="59" t="s">
        <v>132</v>
      </c>
      <c r="AS95" s="77">
        <v>0</v>
      </c>
      <c r="AT95" s="59" t="s">
        <v>132</v>
      </c>
      <c r="AU95" s="59" t="s">
        <v>132</v>
      </c>
      <c r="AV95" s="59" t="s">
        <v>132</v>
      </c>
      <c r="AW95" s="59" t="s">
        <v>132</v>
      </c>
      <c r="AX95" s="69" t="s">
        <v>132</v>
      </c>
      <c r="AY95" s="59" t="s">
        <v>132</v>
      </c>
      <c r="AZ95" s="59" t="s">
        <v>132</v>
      </c>
      <c r="BA95" s="59" t="s">
        <v>132</v>
      </c>
      <c r="BB95" s="59" t="s">
        <v>132</v>
      </c>
      <c r="BC95" s="77">
        <v>0.33300000000000002</v>
      </c>
      <c r="BD95" s="59" t="s">
        <v>132</v>
      </c>
      <c r="BE95" s="151"/>
      <c r="BF95" s="57"/>
    </row>
    <row r="96" spans="2:58" ht="14.25" x14ac:dyDescent="0.25">
      <c r="B96" s="154"/>
      <c r="C96" s="154" t="s">
        <v>195</v>
      </c>
      <c r="D96" s="70" t="s">
        <v>124</v>
      </c>
      <c r="E96" s="70">
        <v>1</v>
      </c>
      <c r="F96" s="71"/>
      <c r="M96" s="152"/>
      <c r="N96" s="74" t="s">
        <v>109</v>
      </c>
      <c r="O96" s="74" t="s">
        <v>132</v>
      </c>
      <c r="P96" s="37"/>
      <c r="W96" s="153"/>
      <c r="X96" s="153"/>
      <c r="Y96" s="59" t="s">
        <v>129</v>
      </c>
      <c r="Z96" s="59">
        <v>0</v>
      </c>
      <c r="AA96" s="59">
        <v>0</v>
      </c>
      <c r="AB96" s="75">
        <v>113400</v>
      </c>
      <c r="AC96" s="75">
        <v>163080</v>
      </c>
      <c r="AD96" s="75">
        <v>111240</v>
      </c>
      <c r="AE96" s="75">
        <v>90720</v>
      </c>
      <c r="AF96" s="75">
        <v>860000</v>
      </c>
      <c r="AG96" s="76">
        <v>817500</v>
      </c>
      <c r="AH96" s="75">
        <v>37400</v>
      </c>
      <c r="AI96" s="59">
        <v>0</v>
      </c>
      <c r="AJ96" s="59">
        <v>0</v>
      </c>
      <c r="AK96" s="59">
        <v>0</v>
      </c>
      <c r="AL96" s="75">
        <v>2193340</v>
      </c>
      <c r="AM96" s="75">
        <v>269493</v>
      </c>
      <c r="AN96" s="151"/>
      <c r="AO96" s="153"/>
      <c r="AP96" s="59" t="s">
        <v>143</v>
      </c>
      <c r="AQ96" s="75">
        <v>11880</v>
      </c>
      <c r="AR96" s="59">
        <v>0</v>
      </c>
      <c r="AS96" s="59">
        <v>0</v>
      </c>
      <c r="AT96" s="59">
        <v>0</v>
      </c>
      <c r="AU96" s="59">
        <v>0</v>
      </c>
      <c r="AV96" s="59">
        <v>0</v>
      </c>
      <c r="AW96" s="59">
        <v>0</v>
      </c>
      <c r="AX96" s="69">
        <v>0</v>
      </c>
      <c r="AY96" s="59">
        <v>0</v>
      </c>
      <c r="AZ96" s="59">
        <v>0</v>
      </c>
      <c r="BA96" s="59">
        <v>0</v>
      </c>
      <c r="BB96" s="59">
        <v>0</v>
      </c>
      <c r="BC96" s="75">
        <v>11880</v>
      </c>
      <c r="BD96" s="75">
        <v>1485</v>
      </c>
      <c r="BE96" s="151"/>
      <c r="BF96" s="57"/>
    </row>
    <row r="97" spans="2:58" ht="14.25" x14ac:dyDescent="0.25">
      <c r="B97" s="154"/>
      <c r="C97" s="154"/>
      <c r="D97" s="70" t="s">
        <v>129</v>
      </c>
      <c r="E97" s="79">
        <v>817500</v>
      </c>
      <c r="F97" s="80"/>
      <c r="M97" s="152"/>
      <c r="N97" s="74" t="s">
        <v>143</v>
      </c>
      <c r="O97" s="74">
        <v>0</v>
      </c>
      <c r="P97" s="19" t="e">
        <f t="shared" ref="P97" si="27">O97/O92</f>
        <v>#DIV/0!</v>
      </c>
      <c r="W97" s="153"/>
      <c r="X97" s="153"/>
      <c r="Y97" s="59" t="s">
        <v>133</v>
      </c>
      <c r="Z97" s="59">
        <v>0</v>
      </c>
      <c r="AA97" s="59">
        <v>0</v>
      </c>
      <c r="AB97" s="59">
        <v>5</v>
      </c>
      <c r="AC97" s="59">
        <v>4</v>
      </c>
      <c r="AD97" s="59">
        <v>4</v>
      </c>
      <c r="AE97" s="59">
        <v>3</v>
      </c>
      <c r="AF97" s="59">
        <v>5</v>
      </c>
      <c r="AG97" s="68">
        <v>2</v>
      </c>
      <c r="AH97" s="59">
        <v>2</v>
      </c>
      <c r="AI97" s="59">
        <v>0</v>
      </c>
      <c r="AJ97" s="59">
        <v>0</v>
      </c>
      <c r="AK97" s="59">
        <v>0</v>
      </c>
      <c r="AL97" s="59">
        <v>25</v>
      </c>
      <c r="AM97" s="59">
        <v>3</v>
      </c>
      <c r="AN97" s="151"/>
      <c r="AO97" s="153" t="s">
        <v>190</v>
      </c>
      <c r="AP97" s="59" t="s">
        <v>108</v>
      </c>
      <c r="AQ97" s="59">
        <v>4</v>
      </c>
      <c r="AR97" s="59">
        <v>8</v>
      </c>
      <c r="AS97" s="59">
        <v>6</v>
      </c>
      <c r="AT97" s="59">
        <v>4</v>
      </c>
      <c r="AU97" s="59">
        <v>9</v>
      </c>
      <c r="AV97" s="59">
        <v>6</v>
      </c>
      <c r="AW97" s="59">
        <v>5</v>
      </c>
      <c r="AX97" s="69">
        <v>5</v>
      </c>
      <c r="AY97" s="59">
        <v>0</v>
      </c>
      <c r="AZ97" s="59">
        <v>0</v>
      </c>
      <c r="BA97" s="59">
        <v>0</v>
      </c>
      <c r="BB97" s="59">
        <v>0</v>
      </c>
      <c r="BC97" s="59">
        <v>47</v>
      </c>
      <c r="BD97" s="59">
        <v>6</v>
      </c>
      <c r="BE97" s="151"/>
      <c r="BF97" s="57"/>
    </row>
    <row r="98" spans="2:58" ht="14.25" x14ac:dyDescent="0.25">
      <c r="B98" s="154"/>
      <c r="C98" s="154"/>
      <c r="D98" s="70" t="s">
        <v>133</v>
      </c>
      <c r="E98" s="70">
        <v>2</v>
      </c>
      <c r="F98" s="60" t="s">
        <v>136</v>
      </c>
      <c r="M98" s="152" t="s">
        <v>196</v>
      </c>
      <c r="N98" s="74" t="s">
        <v>108</v>
      </c>
      <c r="O98" s="74">
        <v>0</v>
      </c>
      <c r="P98" s="37"/>
      <c r="W98" s="153"/>
      <c r="X98" s="153"/>
      <c r="Y98" s="59" t="s">
        <v>137</v>
      </c>
      <c r="Z98" s="59">
        <v>0</v>
      </c>
      <c r="AA98" s="59">
        <v>0</v>
      </c>
      <c r="AB98" s="59">
        <v>13</v>
      </c>
      <c r="AC98" s="59">
        <v>5</v>
      </c>
      <c r="AD98" s="59">
        <v>8</v>
      </c>
      <c r="AE98" s="59">
        <v>2</v>
      </c>
      <c r="AF98" s="59">
        <v>13</v>
      </c>
      <c r="AG98" s="68">
        <v>3</v>
      </c>
      <c r="AH98" s="59">
        <v>4</v>
      </c>
      <c r="AI98" s="59">
        <v>0</v>
      </c>
      <c r="AJ98" s="59">
        <v>0</v>
      </c>
      <c r="AK98" s="59">
        <v>0</v>
      </c>
      <c r="AL98" s="59">
        <v>48</v>
      </c>
      <c r="AM98" s="59">
        <v>6</v>
      </c>
      <c r="AN98" s="151"/>
      <c r="AO98" s="153"/>
      <c r="AP98" s="59" t="s">
        <v>130</v>
      </c>
      <c r="AQ98" s="59">
        <v>2</v>
      </c>
      <c r="AR98" s="59">
        <v>6</v>
      </c>
      <c r="AS98" s="59">
        <v>1</v>
      </c>
      <c r="AT98" s="59">
        <v>1</v>
      </c>
      <c r="AU98" s="59">
        <v>5</v>
      </c>
      <c r="AV98" s="59">
        <v>2</v>
      </c>
      <c r="AW98" s="59">
        <v>3</v>
      </c>
      <c r="AX98" s="69">
        <v>4</v>
      </c>
      <c r="AY98" s="59">
        <v>0</v>
      </c>
      <c r="AZ98" s="59">
        <v>0</v>
      </c>
      <c r="BA98" s="59">
        <v>0</v>
      </c>
      <c r="BB98" s="59">
        <v>0</v>
      </c>
      <c r="BC98" s="59">
        <v>24</v>
      </c>
      <c r="BD98" s="59">
        <v>3</v>
      </c>
      <c r="BE98" s="151"/>
      <c r="BF98" s="57"/>
    </row>
    <row r="99" spans="2:58" ht="14.25" x14ac:dyDescent="0.25">
      <c r="B99" s="154"/>
      <c r="C99" s="154"/>
      <c r="D99" s="70" t="s">
        <v>137</v>
      </c>
      <c r="E99" s="70">
        <v>3</v>
      </c>
      <c r="F99" s="81">
        <f t="shared" ref="F99" si="28">E97*F96</f>
        <v>0</v>
      </c>
      <c r="M99" s="152"/>
      <c r="N99" s="74" t="s">
        <v>130</v>
      </c>
      <c r="O99" s="74">
        <v>0</v>
      </c>
      <c r="P99" s="37"/>
      <c r="W99" s="153"/>
      <c r="X99" s="153" t="s">
        <v>197</v>
      </c>
      <c r="Y99" s="59" t="s">
        <v>124</v>
      </c>
      <c r="Z99" s="59">
        <v>0</v>
      </c>
      <c r="AA99" s="59">
        <v>0</v>
      </c>
      <c r="AB99" s="59">
        <v>0</v>
      </c>
      <c r="AC99" s="59">
        <v>0</v>
      </c>
      <c r="AD99" s="59">
        <v>0</v>
      </c>
      <c r="AE99" s="59">
        <v>0</v>
      </c>
      <c r="AF99" s="59">
        <v>3</v>
      </c>
      <c r="AG99" s="68">
        <v>0</v>
      </c>
      <c r="AH99" s="59">
        <v>0</v>
      </c>
      <c r="AI99" s="59">
        <v>0</v>
      </c>
      <c r="AJ99" s="59">
        <v>0</v>
      </c>
      <c r="AK99" s="59">
        <v>0</v>
      </c>
      <c r="AL99" s="59">
        <v>3</v>
      </c>
      <c r="AM99" s="59">
        <v>0</v>
      </c>
      <c r="AN99" s="151"/>
      <c r="AO99" s="153"/>
      <c r="AP99" s="59" t="s">
        <v>134</v>
      </c>
      <c r="AQ99" s="59">
        <v>2</v>
      </c>
      <c r="AR99" s="59">
        <v>2</v>
      </c>
      <c r="AS99" s="59">
        <v>5</v>
      </c>
      <c r="AT99" s="59">
        <v>3</v>
      </c>
      <c r="AU99" s="59">
        <v>4</v>
      </c>
      <c r="AV99" s="59">
        <v>4</v>
      </c>
      <c r="AW99" s="59">
        <v>2</v>
      </c>
      <c r="AX99" s="69">
        <v>1</v>
      </c>
      <c r="AY99" s="59">
        <v>0</v>
      </c>
      <c r="AZ99" s="59">
        <v>0</v>
      </c>
      <c r="BA99" s="59">
        <v>0</v>
      </c>
      <c r="BB99" s="59">
        <v>0</v>
      </c>
      <c r="BC99" s="59">
        <v>23</v>
      </c>
      <c r="BD99" s="59">
        <v>3</v>
      </c>
      <c r="BE99" s="151"/>
      <c r="BF99" s="57"/>
    </row>
    <row r="100" spans="2:58" ht="14.25" x14ac:dyDescent="0.25">
      <c r="B100" s="154"/>
      <c r="C100" s="154" t="s">
        <v>197</v>
      </c>
      <c r="D100" s="70" t="s">
        <v>124</v>
      </c>
      <c r="E100" s="70">
        <v>0</v>
      </c>
      <c r="F100" s="71"/>
      <c r="M100" s="152"/>
      <c r="N100" s="74" t="s">
        <v>134</v>
      </c>
      <c r="O100" s="74">
        <v>0</v>
      </c>
      <c r="P100" s="37"/>
      <c r="W100" s="153"/>
      <c r="X100" s="153"/>
      <c r="Y100" s="59" t="s">
        <v>129</v>
      </c>
      <c r="Z100" s="59">
        <v>0</v>
      </c>
      <c r="AA100" s="59">
        <v>0</v>
      </c>
      <c r="AB100" s="59">
        <v>0</v>
      </c>
      <c r="AC100" s="59">
        <v>0</v>
      </c>
      <c r="AD100" s="59">
        <v>0</v>
      </c>
      <c r="AE100" s="59">
        <v>0</v>
      </c>
      <c r="AF100" s="75">
        <v>67400</v>
      </c>
      <c r="AG100" s="68">
        <v>0</v>
      </c>
      <c r="AH100" s="59">
        <v>0</v>
      </c>
      <c r="AI100" s="59">
        <v>0</v>
      </c>
      <c r="AJ100" s="59">
        <v>0</v>
      </c>
      <c r="AK100" s="59">
        <v>0</v>
      </c>
      <c r="AL100" s="75">
        <v>67400</v>
      </c>
      <c r="AM100" s="75">
        <v>8425</v>
      </c>
      <c r="AN100" s="151"/>
      <c r="AO100" s="153"/>
      <c r="AP100" s="59" t="s">
        <v>138</v>
      </c>
      <c r="AQ100" s="59">
        <v>0</v>
      </c>
      <c r="AR100" s="59">
        <v>0</v>
      </c>
      <c r="AS100" s="59">
        <v>0</v>
      </c>
      <c r="AT100" s="59">
        <v>0</v>
      </c>
      <c r="AU100" s="59">
        <v>0</v>
      </c>
      <c r="AV100" s="59">
        <v>0</v>
      </c>
      <c r="AW100" s="59">
        <v>0</v>
      </c>
      <c r="AX100" s="69">
        <v>0</v>
      </c>
      <c r="AY100" s="59">
        <v>0</v>
      </c>
      <c r="AZ100" s="59">
        <v>0</v>
      </c>
      <c r="BA100" s="59">
        <v>0</v>
      </c>
      <c r="BB100" s="59">
        <v>0</v>
      </c>
      <c r="BC100" s="59">
        <v>0</v>
      </c>
      <c r="BD100" s="59">
        <v>0</v>
      </c>
      <c r="BE100" s="151"/>
      <c r="BF100" s="57"/>
    </row>
    <row r="101" spans="2:58" ht="14.25" x14ac:dyDescent="0.25">
      <c r="B101" s="154"/>
      <c r="C101" s="154"/>
      <c r="D101" s="70" t="s">
        <v>129</v>
      </c>
      <c r="E101" s="70">
        <v>0</v>
      </c>
      <c r="F101" s="80"/>
      <c r="M101" s="152"/>
      <c r="N101" s="74" t="s">
        <v>138</v>
      </c>
      <c r="O101" s="74">
        <v>0</v>
      </c>
      <c r="P101" s="37"/>
      <c r="W101" s="153"/>
      <c r="X101" s="153"/>
      <c r="Y101" s="59" t="s">
        <v>133</v>
      </c>
      <c r="Z101" s="59">
        <v>0</v>
      </c>
      <c r="AA101" s="59">
        <v>0</v>
      </c>
      <c r="AB101" s="59">
        <v>0</v>
      </c>
      <c r="AC101" s="59">
        <v>0</v>
      </c>
      <c r="AD101" s="59">
        <v>0</v>
      </c>
      <c r="AE101" s="59">
        <v>0</v>
      </c>
      <c r="AF101" s="59">
        <v>7</v>
      </c>
      <c r="AG101" s="68">
        <v>0</v>
      </c>
      <c r="AH101" s="59">
        <v>0</v>
      </c>
      <c r="AI101" s="59">
        <v>0</v>
      </c>
      <c r="AJ101" s="59">
        <v>0</v>
      </c>
      <c r="AK101" s="59">
        <v>0</v>
      </c>
      <c r="AL101" s="59">
        <v>7</v>
      </c>
      <c r="AM101" s="59">
        <v>1</v>
      </c>
      <c r="AN101" s="151"/>
      <c r="AO101" s="153"/>
      <c r="AP101" s="59" t="s">
        <v>140</v>
      </c>
      <c r="AQ101" s="59">
        <v>0</v>
      </c>
      <c r="AR101" s="59">
        <v>0</v>
      </c>
      <c r="AS101" s="59">
        <v>0</v>
      </c>
      <c r="AT101" s="59">
        <v>0</v>
      </c>
      <c r="AU101" s="59">
        <v>0</v>
      </c>
      <c r="AV101" s="59">
        <v>0</v>
      </c>
      <c r="AW101" s="59">
        <v>0</v>
      </c>
      <c r="AX101" s="69">
        <v>0</v>
      </c>
      <c r="AY101" s="59">
        <v>0</v>
      </c>
      <c r="AZ101" s="59">
        <v>0</v>
      </c>
      <c r="BA101" s="59">
        <v>0</v>
      </c>
      <c r="BB101" s="59">
        <v>0</v>
      </c>
      <c r="BC101" s="59">
        <v>0</v>
      </c>
      <c r="BD101" s="59">
        <v>0</v>
      </c>
      <c r="BE101" s="151"/>
      <c r="BF101" s="57"/>
    </row>
    <row r="102" spans="2:58" ht="14.25" x14ac:dyDescent="0.25">
      <c r="B102" s="154"/>
      <c r="C102" s="154"/>
      <c r="D102" s="70" t="s">
        <v>133</v>
      </c>
      <c r="E102" s="70">
        <v>0</v>
      </c>
      <c r="F102" s="60" t="s">
        <v>136</v>
      </c>
      <c r="M102" s="152"/>
      <c r="N102" s="74" t="s">
        <v>140</v>
      </c>
      <c r="O102" s="74">
        <v>0</v>
      </c>
      <c r="P102" s="37"/>
      <c r="W102" s="153"/>
      <c r="X102" s="153"/>
      <c r="Y102" s="59" t="s">
        <v>137</v>
      </c>
      <c r="Z102" s="59">
        <v>0</v>
      </c>
      <c r="AA102" s="59">
        <v>0</v>
      </c>
      <c r="AB102" s="59">
        <v>0</v>
      </c>
      <c r="AC102" s="59">
        <v>0</v>
      </c>
      <c r="AD102" s="59">
        <v>0</v>
      </c>
      <c r="AE102" s="59">
        <v>0</v>
      </c>
      <c r="AF102" s="59">
        <v>9</v>
      </c>
      <c r="AG102" s="68">
        <v>0</v>
      </c>
      <c r="AH102" s="59">
        <v>0</v>
      </c>
      <c r="AI102" s="59">
        <v>0</v>
      </c>
      <c r="AJ102" s="59">
        <v>0</v>
      </c>
      <c r="AK102" s="59">
        <v>0</v>
      </c>
      <c r="AL102" s="59">
        <v>9</v>
      </c>
      <c r="AM102" s="59">
        <v>1</v>
      </c>
      <c r="AN102" s="151"/>
      <c r="AO102" s="153"/>
      <c r="AP102" s="59" t="s">
        <v>109</v>
      </c>
      <c r="AQ102" s="77">
        <v>0.5</v>
      </c>
      <c r="AR102" s="77">
        <v>0.75</v>
      </c>
      <c r="AS102" s="77">
        <v>0.16700000000000001</v>
      </c>
      <c r="AT102" s="77">
        <v>0.25</v>
      </c>
      <c r="AU102" s="77">
        <v>0.55600000000000005</v>
      </c>
      <c r="AV102" s="77">
        <v>0.33300000000000002</v>
      </c>
      <c r="AW102" s="77">
        <v>0.6</v>
      </c>
      <c r="AX102" s="82">
        <v>0.8</v>
      </c>
      <c r="AY102" s="59" t="s">
        <v>132</v>
      </c>
      <c r="AZ102" s="59" t="s">
        <v>132</v>
      </c>
      <c r="BA102" s="59" t="s">
        <v>132</v>
      </c>
      <c r="BB102" s="59" t="s">
        <v>132</v>
      </c>
      <c r="BC102" s="77">
        <v>0.51100000000000001</v>
      </c>
      <c r="BD102" s="77">
        <v>0.5</v>
      </c>
      <c r="BE102" s="151"/>
      <c r="BF102" s="57"/>
    </row>
    <row r="103" spans="2:58" ht="14.25" x14ac:dyDescent="0.25">
      <c r="B103" s="154"/>
      <c r="C103" s="154"/>
      <c r="D103" s="70" t="s">
        <v>137</v>
      </c>
      <c r="E103" s="70">
        <v>0</v>
      </c>
      <c r="F103" s="81">
        <f t="shared" ref="F103" si="29">E101*F100</f>
        <v>0</v>
      </c>
      <c r="M103" s="152"/>
      <c r="N103" s="74" t="s">
        <v>109</v>
      </c>
      <c r="O103" s="74" t="s">
        <v>132</v>
      </c>
      <c r="P103" s="37"/>
      <c r="W103" s="153" t="s">
        <v>198</v>
      </c>
      <c r="X103" s="153" t="s">
        <v>199</v>
      </c>
      <c r="Y103" s="59" t="s">
        <v>124</v>
      </c>
      <c r="Z103" s="59">
        <v>2</v>
      </c>
      <c r="AA103" s="59">
        <v>5</v>
      </c>
      <c r="AB103" s="59">
        <v>1</v>
      </c>
      <c r="AC103" s="59">
        <v>2</v>
      </c>
      <c r="AD103" s="59">
        <v>1</v>
      </c>
      <c r="AE103" s="59">
        <v>1</v>
      </c>
      <c r="AF103" s="59">
        <v>2</v>
      </c>
      <c r="AG103" s="68">
        <v>0</v>
      </c>
      <c r="AH103" s="59">
        <v>1</v>
      </c>
      <c r="AI103" s="59">
        <v>0</v>
      </c>
      <c r="AJ103" s="59">
        <v>0</v>
      </c>
      <c r="AK103" s="59">
        <v>0</v>
      </c>
      <c r="AL103" s="59">
        <v>15</v>
      </c>
      <c r="AM103" s="59">
        <v>2</v>
      </c>
      <c r="AN103" s="151"/>
      <c r="AO103" s="153"/>
      <c r="AP103" s="59" t="s">
        <v>143</v>
      </c>
      <c r="AQ103" s="75">
        <v>14040</v>
      </c>
      <c r="AR103" s="75">
        <v>527990</v>
      </c>
      <c r="AS103" s="75">
        <v>21600</v>
      </c>
      <c r="AT103" s="75">
        <v>21600</v>
      </c>
      <c r="AU103" s="75">
        <v>399600</v>
      </c>
      <c r="AV103" s="75">
        <v>17280</v>
      </c>
      <c r="AW103" s="75">
        <v>23100</v>
      </c>
      <c r="AX103" s="85">
        <v>160600</v>
      </c>
      <c r="AY103" s="59">
        <v>0</v>
      </c>
      <c r="AZ103" s="59">
        <v>0</v>
      </c>
      <c r="BA103" s="59">
        <v>0</v>
      </c>
      <c r="BB103" s="59">
        <v>0</v>
      </c>
      <c r="BC103" s="75">
        <v>1185810</v>
      </c>
      <c r="BD103" s="75">
        <v>148226</v>
      </c>
      <c r="BE103" s="151"/>
      <c r="BF103" s="57"/>
    </row>
    <row r="104" spans="2:58" ht="14.25" x14ac:dyDescent="0.25">
      <c r="B104" s="154" t="s">
        <v>198</v>
      </c>
      <c r="C104" s="154" t="s">
        <v>199</v>
      </c>
      <c r="D104" s="70" t="s">
        <v>124</v>
      </c>
      <c r="E104" s="70">
        <v>0</v>
      </c>
      <c r="F104" s="71"/>
      <c r="M104" s="152"/>
      <c r="N104" s="74" t="s">
        <v>143</v>
      </c>
      <c r="O104" s="74">
        <v>0</v>
      </c>
      <c r="P104" s="19" t="e">
        <f t="shared" ref="P104" si="30">O104/O99</f>
        <v>#DIV/0!</v>
      </c>
      <c r="W104" s="153"/>
      <c r="X104" s="153"/>
      <c r="Y104" s="59" t="s">
        <v>129</v>
      </c>
      <c r="Z104" s="75">
        <v>9720</v>
      </c>
      <c r="AA104" s="75">
        <v>18120</v>
      </c>
      <c r="AB104" s="75">
        <v>16200</v>
      </c>
      <c r="AC104" s="75">
        <v>17280</v>
      </c>
      <c r="AD104" s="75">
        <v>36720</v>
      </c>
      <c r="AE104" s="75">
        <v>8640</v>
      </c>
      <c r="AF104" s="75">
        <v>29700</v>
      </c>
      <c r="AG104" s="68">
        <v>0</v>
      </c>
      <c r="AH104" s="75">
        <v>5500</v>
      </c>
      <c r="AI104" s="59">
        <v>0</v>
      </c>
      <c r="AJ104" s="59">
        <v>0</v>
      </c>
      <c r="AK104" s="59">
        <v>0</v>
      </c>
      <c r="AL104" s="75">
        <v>141880</v>
      </c>
      <c r="AM104" s="75">
        <v>17048</v>
      </c>
      <c r="AN104" s="151"/>
      <c r="AO104" s="153" t="s">
        <v>192</v>
      </c>
      <c r="AP104" s="59" t="s">
        <v>108</v>
      </c>
      <c r="AQ104" s="59">
        <v>0</v>
      </c>
      <c r="AR104" s="59">
        <v>0</v>
      </c>
      <c r="AS104" s="59">
        <v>0</v>
      </c>
      <c r="AT104" s="59">
        <v>0</v>
      </c>
      <c r="AU104" s="59">
        <v>0</v>
      </c>
      <c r="AV104" s="59">
        <v>0</v>
      </c>
      <c r="AW104" s="59">
        <v>0</v>
      </c>
      <c r="AX104" s="69">
        <v>0</v>
      </c>
      <c r="AY104" s="59">
        <v>0</v>
      </c>
      <c r="AZ104" s="59">
        <v>0</v>
      </c>
      <c r="BA104" s="59">
        <v>0</v>
      </c>
      <c r="BB104" s="59">
        <v>0</v>
      </c>
      <c r="BC104" s="59">
        <v>0</v>
      </c>
      <c r="BD104" s="59">
        <v>0</v>
      </c>
      <c r="BE104" s="151"/>
      <c r="BF104" s="57"/>
    </row>
    <row r="105" spans="2:58" ht="14.25" x14ac:dyDescent="0.25">
      <c r="B105" s="154"/>
      <c r="C105" s="154"/>
      <c r="D105" s="70" t="s">
        <v>129</v>
      </c>
      <c r="E105" s="70">
        <v>0</v>
      </c>
      <c r="F105" s="80"/>
      <c r="M105" s="152" t="s">
        <v>200</v>
      </c>
      <c r="N105" s="74" t="s">
        <v>108</v>
      </c>
      <c r="O105" s="74">
        <v>0</v>
      </c>
      <c r="P105" s="37"/>
      <c r="W105" s="153"/>
      <c r="X105" s="153"/>
      <c r="Y105" s="59" t="s">
        <v>133</v>
      </c>
      <c r="Z105" s="59">
        <v>2</v>
      </c>
      <c r="AA105" s="59">
        <v>6</v>
      </c>
      <c r="AB105" s="59">
        <v>1</v>
      </c>
      <c r="AC105" s="59">
        <v>3</v>
      </c>
      <c r="AD105" s="59">
        <v>1</v>
      </c>
      <c r="AE105" s="59">
        <v>2</v>
      </c>
      <c r="AF105" s="59">
        <v>4</v>
      </c>
      <c r="AG105" s="68">
        <v>0</v>
      </c>
      <c r="AH105" s="59">
        <v>1</v>
      </c>
      <c r="AI105" s="59">
        <v>0</v>
      </c>
      <c r="AJ105" s="59">
        <v>0</v>
      </c>
      <c r="AK105" s="59">
        <v>0</v>
      </c>
      <c r="AL105" s="59">
        <v>20</v>
      </c>
      <c r="AM105" s="59">
        <v>2</v>
      </c>
      <c r="AN105" s="151"/>
      <c r="AO105" s="153"/>
      <c r="AP105" s="59" t="s">
        <v>130</v>
      </c>
      <c r="AQ105" s="59">
        <v>0</v>
      </c>
      <c r="AR105" s="59">
        <v>0</v>
      </c>
      <c r="AS105" s="59">
        <v>0</v>
      </c>
      <c r="AT105" s="59">
        <v>0</v>
      </c>
      <c r="AU105" s="59">
        <v>0</v>
      </c>
      <c r="AV105" s="59">
        <v>0</v>
      </c>
      <c r="AW105" s="59">
        <v>0</v>
      </c>
      <c r="AX105" s="69">
        <v>0</v>
      </c>
      <c r="AY105" s="59">
        <v>0</v>
      </c>
      <c r="AZ105" s="59">
        <v>0</v>
      </c>
      <c r="BA105" s="59">
        <v>0</v>
      </c>
      <c r="BB105" s="59">
        <v>0</v>
      </c>
      <c r="BC105" s="59">
        <v>0</v>
      </c>
      <c r="BD105" s="59">
        <v>0</v>
      </c>
      <c r="BE105" s="151"/>
      <c r="BF105" s="57"/>
    </row>
    <row r="106" spans="2:58" ht="14.25" x14ac:dyDescent="0.25">
      <c r="B106" s="154"/>
      <c r="C106" s="154"/>
      <c r="D106" s="70" t="s">
        <v>133</v>
      </c>
      <c r="E106" s="70">
        <v>0</v>
      </c>
      <c r="F106" s="60" t="s">
        <v>136</v>
      </c>
      <c r="M106" s="152"/>
      <c r="N106" s="74" t="s">
        <v>130</v>
      </c>
      <c r="O106" s="74">
        <v>0</v>
      </c>
      <c r="P106" s="37"/>
      <c r="W106" s="153"/>
      <c r="X106" s="153"/>
      <c r="Y106" s="59" t="s">
        <v>137</v>
      </c>
      <c r="Z106" s="59">
        <v>2</v>
      </c>
      <c r="AA106" s="59">
        <v>6</v>
      </c>
      <c r="AB106" s="59">
        <v>1</v>
      </c>
      <c r="AC106" s="59">
        <v>2</v>
      </c>
      <c r="AD106" s="59">
        <v>2</v>
      </c>
      <c r="AE106" s="59">
        <v>1</v>
      </c>
      <c r="AF106" s="59">
        <v>4</v>
      </c>
      <c r="AG106" s="68">
        <v>0</v>
      </c>
      <c r="AH106" s="59">
        <v>1</v>
      </c>
      <c r="AI106" s="59">
        <v>0</v>
      </c>
      <c r="AJ106" s="59">
        <v>0</v>
      </c>
      <c r="AK106" s="59">
        <v>0</v>
      </c>
      <c r="AL106" s="59">
        <v>19</v>
      </c>
      <c r="AM106" s="59">
        <v>2</v>
      </c>
      <c r="AN106" s="151"/>
      <c r="AO106" s="153"/>
      <c r="AP106" s="59" t="s">
        <v>134</v>
      </c>
      <c r="AQ106" s="59">
        <v>0</v>
      </c>
      <c r="AR106" s="59">
        <v>0</v>
      </c>
      <c r="AS106" s="59">
        <v>0</v>
      </c>
      <c r="AT106" s="59">
        <v>0</v>
      </c>
      <c r="AU106" s="59">
        <v>0</v>
      </c>
      <c r="AV106" s="59">
        <v>0</v>
      </c>
      <c r="AW106" s="59">
        <v>0</v>
      </c>
      <c r="AX106" s="69">
        <v>0</v>
      </c>
      <c r="AY106" s="59">
        <v>0</v>
      </c>
      <c r="AZ106" s="59">
        <v>0</v>
      </c>
      <c r="BA106" s="59">
        <v>0</v>
      </c>
      <c r="BB106" s="59">
        <v>0</v>
      </c>
      <c r="BC106" s="59">
        <v>0</v>
      </c>
      <c r="BD106" s="59">
        <v>0</v>
      </c>
      <c r="BE106" s="151"/>
      <c r="BF106" s="57"/>
    </row>
    <row r="107" spans="2:58" ht="14.25" x14ac:dyDescent="0.25">
      <c r="B107" s="154"/>
      <c r="C107" s="154"/>
      <c r="D107" s="70" t="s">
        <v>137</v>
      </c>
      <c r="E107" s="70">
        <v>0</v>
      </c>
      <c r="F107" s="81">
        <f t="shared" ref="F107" si="31">E105*F104</f>
        <v>0</v>
      </c>
      <c r="M107" s="152"/>
      <c r="N107" s="74" t="s">
        <v>134</v>
      </c>
      <c r="O107" s="74">
        <v>0</v>
      </c>
      <c r="P107" s="37"/>
      <c r="W107" s="153"/>
      <c r="X107" s="153" t="s">
        <v>201</v>
      </c>
      <c r="Y107" s="59" t="s">
        <v>124</v>
      </c>
      <c r="Z107" s="59">
        <v>0</v>
      </c>
      <c r="AA107" s="59">
        <v>0</v>
      </c>
      <c r="AB107" s="59">
        <v>0</v>
      </c>
      <c r="AC107" s="59">
        <v>0</v>
      </c>
      <c r="AD107" s="59">
        <v>0</v>
      </c>
      <c r="AE107" s="59">
        <v>0</v>
      </c>
      <c r="AF107" s="59">
        <v>0</v>
      </c>
      <c r="AG107" s="68">
        <v>0</v>
      </c>
      <c r="AH107" s="59">
        <v>0</v>
      </c>
      <c r="AI107" s="59">
        <v>0</v>
      </c>
      <c r="AJ107" s="59">
        <v>0</v>
      </c>
      <c r="AK107" s="59">
        <v>0</v>
      </c>
      <c r="AL107" s="59">
        <v>0</v>
      </c>
      <c r="AM107" s="59">
        <v>0</v>
      </c>
      <c r="AN107" s="151"/>
      <c r="AO107" s="153"/>
      <c r="AP107" s="59" t="s">
        <v>138</v>
      </c>
      <c r="AQ107" s="59">
        <v>0</v>
      </c>
      <c r="AR107" s="59">
        <v>0</v>
      </c>
      <c r="AS107" s="59">
        <v>0</v>
      </c>
      <c r="AT107" s="59">
        <v>0</v>
      </c>
      <c r="AU107" s="59">
        <v>0</v>
      </c>
      <c r="AV107" s="59">
        <v>0</v>
      </c>
      <c r="AW107" s="59">
        <v>0</v>
      </c>
      <c r="AX107" s="69">
        <v>0</v>
      </c>
      <c r="AY107" s="59">
        <v>0</v>
      </c>
      <c r="AZ107" s="59">
        <v>0</v>
      </c>
      <c r="BA107" s="59">
        <v>0</v>
      </c>
      <c r="BB107" s="59">
        <v>0</v>
      </c>
      <c r="BC107" s="59">
        <v>0</v>
      </c>
      <c r="BD107" s="59">
        <v>0</v>
      </c>
      <c r="BE107" s="151"/>
      <c r="BF107" s="57"/>
    </row>
    <row r="108" spans="2:58" ht="14.25" x14ac:dyDescent="0.25">
      <c r="B108" s="154"/>
      <c r="C108" s="154" t="s">
        <v>201</v>
      </c>
      <c r="D108" s="70" t="s">
        <v>124</v>
      </c>
      <c r="E108" s="70">
        <v>0</v>
      </c>
      <c r="F108" s="71"/>
      <c r="M108" s="152"/>
      <c r="N108" s="74" t="s">
        <v>138</v>
      </c>
      <c r="O108" s="74">
        <v>0</v>
      </c>
      <c r="P108" s="37"/>
      <c r="W108" s="153"/>
      <c r="X108" s="153"/>
      <c r="Y108" s="59" t="s">
        <v>129</v>
      </c>
      <c r="Z108" s="59">
        <v>0</v>
      </c>
      <c r="AA108" s="59">
        <v>0</v>
      </c>
      <c r="AB108" s="59">
        <v>0</v>
      </c>
      <c r="AC108" s="59">
        <v>0</v>
      </c>
      <c r="AD108" s="59">
        <v>0</v>
      </c>
      <c r="AE108" s="59">
        <v>0</v>
      </c>
      <c r="AF108" s="59">
        <v>0</v>
      </c>
      <c r="AG108" s="68">
        <v>0</v>
      </c>
      <c r="AH108" s="59">
        <v>0</v>
      </c>
      <c r="AI108" s="59">
        <v>0</v>
      </c>
      <c r="AJ108" s="59">
        <v>0</v>
      </c>
      <c r="AK108" s="59">
        <v>0</v>
      </c>
      <c r="AL108" s="59">
        <v>0</v>
      </c>
      <c r="AM108" s="59">
        <v>0</v>
      </c>
      <c r="AN108" s="151"/>
      <c r="AO108" s="153"/>
      <c r="AP108" s="59" t="s">
        <v>140</v>
      </c>
      <c r="AQ108" s="59">
        <v>0</v>
      </c>
      <c r="AR108" s="59">
        <v>0</v>
      </c>
      <c r="AS108" s="59">
        <v>0</v>
      </c>
      <c r="AT108" s="59">
        <v>0</v>
      </c>
      <c r="AU108" s="59">
        <v>0</v>
      </c>
      <c r="AV108" s="59">
        <v>0</v>
      </c>
      <c r="AW108" s="59">
        <v>0</v>
      </c>
      <c r="AX108" s="69">
        <v>0</v>
      </c>
      <c r="AY108" s="59">
        <v>0</v>
      </c>
      <c r="AZ108" s="59">
        <v>0</v>
      </c>
      <c r="BA108" s="59">
        <v>0</v>
      </c>
      <c r="BB108" s="59">
        <v>0</v>
      </c>
      <c r="BC108" s="59">
        <v>0</v>
      </c>
      <c r="BD108" s="59">
        <v>0</v>
      </c>
      <c r="BE108" s="151"/>
      <c r="BF108" s="57"/>
    </row>
    <row r="109" spans="2:58" ht="14.25" x14ac:dyDescent="0.25">
      <c r="B109" s="154"/>
      <c r="C109" s="154"/>
      <c r="D109" s="70" t="s">
        <v>129</v>
      </c>
      <c r="E109" s="70">
        <v>0</v>
      </c>
      <c r="F109" s="80"/>
      <c r="M109" s="152"/>
      <c r="N109" s="74" t="s">
        <v>140</v>
      </c>
      <c r="O109" s="74">
        <v>0</v>
      </c>
      <c r="P109" s="37"/>
      <c r="W109" s="153"/>
      <c r="X109" s="153"/>
      <c r="Y109" s="59" t="s">
        <v>133</v>
      </c>
      <c r="Z109" s="59">
        <v>0</v>
      </c>
      <c r="AA109" s="59">
        <v>0</v>
      </c>
      <c r="AB109" s="59">
        <v>0</v>
      </c>
      <c r="AC109" s="59">
        <v>0</v>
      </c>
      <c r="AD109" s="59">
        <v>0</v>
      </c>
      <c r="AE109" s="59">
        <v>0</v>
      </c>
      <c r="AF109" s="59">
        <v>0</v>
      </c>
      <c r="AG109" s="68">
        <v>0</v>
      </c>
      <c r="AH109" s="59">
        <v>0</v>
      </c>
      <c r="AI109" s="59">
        <v>0</v>
      </c>
      <c r="AJ109" s="59">
        <v>0</v>
      </c>
      <c r="AK109" s="59">
        <v>0</v>
      </c>
      <c r="AL109" s="59">
        <v>0</v>
      </c>
      <c r="AM109" s="59">
        <v>0</v>
      </c>
      <c r="AN109" s="151"/>
      <c r="AO109" s="153"/>
      <c r="AP109" s="59" t="s">
        <v>109</v>
      </c>
      <c r="AQ109" s="59" t="s">
        <v>132</v>
      </c>
      <c r="AR109" s="59" t="s">
        <v>132</v>
      </c>
      <c r="AS109" s="59" t="s">
        <v>132</v>
      </c>
      <c r="AT109" s="59" t="s">
        <v>132</v>
      </c>
      <c r="AU109" s="59" t="s">
        <v>132</v>
      </c>
      <c r="AV109" s="59" t="s">
        <v>132</v>
      </c>
      <c r="AW109" s="59" t="s">
        <v>132</v>
      </c>
      <c r="AX109" s="69" t="s">
        <v>132</v>
      </c>
      <c r="AY109" s="59" t="s">
        <v>132</v>
      </c>
      <c r="AZ109" s="59" t="s">
        <v>132</v>
      </c>
      <c r="BA109" s="59" t="s">
        <v>132</v>
      </c>
      <c r="BB109" s="59" t="s">
        <v>132</v>
      </c>
      <c r="BC109" s="59" t="s">
        <v>132</v>
      </c>
      <c r="BD109" s="59" t="s">
        <v>132</v>
      </c>
      <c r="BE109" s="151"/>
      <c r="BF109" s="57"/>
    </row>
    <row r="110" spans="2:58" ht="14.25" x14ac:dyDescent="0.25">
      <c r="B110" s="154"/>
      <c r="C110" s="154"/>
      <c r="D110" s="70" t="s">
        <v>133</v>
      </c>
      <c r="E110" s="70">
        <v>0</v>
      </c>
      <c r="F110" s="60" t="s">
        <v>136</v>
      </c>
      <c r="M110" s="152"/>
      <c r="N110" s="74" t="s">
        <v>109</v>
      </c>
      <c r="O110" s="74" t="s">
        <v>132</v>
      </c>
      <c r="P110" s="37"/>
      <c r="W110" s="153"/>
      <c r="X110" s="153"/>
      <c r="Y110" s="59" t="s">
        <v>137</v>
      </c>
      <c r="Z110" s="59">
        <v>0</v>
      </c>
      <c r="AA110" s="59">
        <v>0</v>
      </c>
      <c r="AB110" s="59">
        <v>0</v>
      </c>
      <c r="AC110" s="59">
        <v>0</v>
      </c>
      <c r="AD110" s="59">
        <v>0</v>
      </c>
      <c r="AE110" s="59">
        <v>0</v>
      </c>
      <c r="AF110" s="59">
        <v>0</v>
      </c>
      <c r="AG110" s="68">
        <v>0</v>
      </c>
      <c r="AH110" s="59">
        <v>0</v>
      </c>
      <c r="AI110" s="59">
        <v>0</v>
      </c>
      <c r="AJ110" s="59">
        <v>0</v>
      </c>
      <c r="AK110" s="59">
        <v>0</v>
      </c>
      <c r="AL110" s="59">
        <v>0</v>
      </c>
      <c r="AM110" s="59">
        <v>0</v>
      </c>
      <c r="AN110" s="151"/>
      <c r="AO110" s="153"/>
      <c r="AP110" s="59" t="s">
        <v>143</v>
      </c>
      <c r="AQ110" s="59">
        <v>0</v>
      </c>
      <c r="AR110" s="59">
        <v>0</v>
      </c>
      <c r="AS110" s="59">
        <v>0</v>
      </c>
      <c r="AT110" s="59">
        <v>0</v>
      </c>
      <c r="AU110" s="59">
        <v>0</v>
      </c>
      <c r="AV110" s="59">
        <v>0</v>
      </c>
      <c r="AW110" s="59">
        <v>0</v>
      </c>
      <c r="AX110" s="69">
        <v>0</v>
      </c>
      <c r="AY110" s="59">
        <v>0</v>
      </c>
      <c r="AZ110" s="59">
        <v>0</v>
      </c>
      <c r="BA110" s="59">
        <v>0</v>
      </c>
      <c r="BB110" s="59">
        <v>0</v>
      </c>
      <c r="BC110" s="59">
        <v>0</v>
      </c>
      <c r="BD110" s="59">
        <v>0</v>
      </c>
      <c r="BE110" s="151"/>
      <c r="BF110" s="57"/>
    </row>
    <row r="111" spans="2:58" ht="14.25" x14ac:dyDescent="0.25">
      <c r="B111" s="154"/>
      <c r="C111" s="154"/>
      <c r="D111" s="70" t="s">
        <v>137</v>
      </c>
      <c r="E111" s="70">
        <v>0</v>
      </c>
      <c r="F111" s="81">
        <f t="shared" ref="F111" si="32">E109*F108</f>
        <v>0</v>
      </c>
      <c r="M111" s="152"/>
      <c r="N111" s="74" t="s">
        <v>143</v>
      </c>
      <c r="O111" s="74">
        <v>0</v>
      </c>
      <c r="P111" s="19" t="e">
        <f t="shared" ref="P111" si="33">O111/O106</f>
        <v>#DIV/0!</v>
      </c>
      <c r="W111" s="153" t="s">
        <v>202</v>
      </c>
      <c r="X111" s="153" t="s">
        <v>202</v>
      </c>
      <c r="Y111" s="59" t="s">
        <v>124</v>
      </c>
      <c r="Z111" s="59">
        <v>0</v>
      </c>
      <c r="AA111" s="59">
        <v>0</v>
      </c>
      <c r="AB111" s="59">
        <v>0</v>
      </c>
      <c r="AC111" s="59">
        <v>0</v>
      </c>
      <c r="AD111" s="59">
        <v>0</v>
      </c>
      <c r="AE111" s="59">
        <v>0</v>
      </c>
      <c r="AF111" s="59">
        <v>0</v>
      </c>
      <c r="AG111" s="68">
        <v>0</v>
      </c>
      <c r="AH111" s="59">
        <v>0</v>
      </c>
      <c r="AI111" s="59">
        <v>0</v>
      </c>
      <c r="AJ111" s="59">
        <v>0</v>
      </c>
      <c r="AK111" s="59">
        <v>0</v>
      </c>
      <c r="AL111" s="59">
        <v>0</v>
      </c>
      <c r="AM111" s="59">
        <v>0</v>
      </c>
      <c r="AN111" s="151"/>
      <c r="AO111" s="153" t="s">
        <v>196</v>
      </c>
      <c r="AP111" s="59" t="s">
        <v>108</v>
      </c>
      <c r="AQ111" s="59">
        <v>0</v>
      </c>
      <c r="AR111" s="59">
        <v>0</v>
      </c>
      <c r="AS111" s="59">
        <v>0</v>
      </c>
      <c r="AT111" s="59">
        <v>0</v>
      </c>
      <c r="AU111" s="59">
        <v>0</v>
      </c>
      <c r="AV111" s="59">
        <v>0</v>
      </c>
      <c r="AW111" s="59">
        <v>0</v>
      </c>
      <c r="AX111" s="69">
        <v>0</v>
      </c>
      <c r="AY111" s="59">
        <v>0</v>
      </c>
      <c r="AZ111" s="59">
        <v>0</v>
      </c>
      <c r="BA111" s="59">
        <v>0</v>
      </c>
      <c r="BB111" s="59">
        <v>0</v>
      </c>
      <c r="BC111" s="59">
        <v>0</v>
      </c>
      <c r="BD111" s="59">
        <v>0</v>
      </c>
      <c r="BE111" s="151"/>
      <c r="BF111" s="57"/>
    </row>
    <row r="112" spans="2:58" ht="14.25" x14ac:dyDescent="0.25">
      <c r="B112" s="154" t="s">
        <v>202</v>
      </c>
      <c r="C112" s="154" t="s">
        <v>202</v>
      </c>
      <c r="D112" s="70" t="s">
        <v>124</v>
      </c>
      <c r="E112" s="70">
        <v>0</v>
      </c>
      <c r="F112" s="71"/>
      <c r="M112" s="152" t="s">
        <v>203</v>
      </c>
      <c r="N112" s="74" t="s">
        <v>108</v>
      </c>
      <c r="O112" s="74">
        <v>0</v>
      </c>
      <c r="P112" s="37"/>
      <c r="W112" s="153"/>
      <c r="X112" s="153"/>
      <c r="Y112" s="59" t="s">
        <v>129</v>
      </c>
      <c r="Z112" s="59">
        <v>0</v>
      </c>
      <c r="AA112" s="59">
        <v>0</v>
      </c>
      <c r="AB112" s="59">
        <v>0</v>
      </c>
      <c r="AC112" s="59">
        <v>0</v>
      </c>
      <c r="AD112" s="59">
        <v>0</v>
      </c>
      <c r="AE112" s="59">
        <v>0</v>
      </c>
      <c r="AF112" s="59">
        <v>0</v>
      </c>
      <c r="AG112" s="68">
        <v>0</v>
      </c>
      <c r="AH112" s="59">
        <v>0</v>
      </c>
      <c r="AI112" s="59">
        <v>0</v>
      </c>
      <c r="AJ112" s="59">
        <v>0</v>
      </c>
      <c r="AK112" s="59">
        <v>0</v>
      </c>
      <c r="AL112" s="59">
        <v>0</v>
      </c>
      <c r="AM112" s="59">
        <v>0</v>
      </c>
      <c r="AN112" s="151"/>
      <c r="AO112" s="153"/>
      <c r="AP112" s="59" t="s">
        <v>130</v>
      </c>
      <c r="AQ112" s="59">
        <v>0</v>
      </c>
      <c r="AR112" s="59">
        <v>0</v>
      </c>
      <c r="AS112" s="59">
        <v>0</v>
      </c>
      <c r="AT112" s="59">
        <v>0</v>
      </c>
      <c r="AU112" s="59">
        <v>0</v>
      </c>
      <c r="AV112" s="59">
        <v>0</v>
      </c>
      <c r="AW112" s="59">
        <v>0</v>
      </c>
      <c r="AX112" s="69">
        <v>0</v>
      </c>
      <c r="AY112" s="59">
        <v>0</v>
      </c>
      <c r="AZ112" s="59">
        <v>0</v>
      </c>
      <c r="BA112" s="59">
        <v>0</v>
      </c>
      <c r="BB112" s="59">
        <v>0</v>
      </c>
      <c r="BC112" s="59">
        <v>0</v>
      </c>
      <c r="BD112" s="59">
        <v>0</v>
      </c>
      <c r="BE112" s="151"/>
      <c r="BF112" s="57"/>
    </row>
    <row r="113" spans="2:58" ht="14.25" x14ac:dyDescent="0.25">
      <c r="B113" s="154"/>
      <c r="C113" s="154"/>
      <c r="D113" s="70" t="s">
        <v>129</v>
      </c>
      <c r="E113" s="70">
        <v>0</v>
      </c>
      <c r="F113" s="80"/>
      <c r="M113" s="152"/>
      <c r="N113" s="74" t="s">
        <v>130</v>
      </c>
      <c r="O113" s="74">
        <v>0</v>
      </c>
      <c r="P113" s="37"/>
      <c r="W113" s="153"/>
      <c r="X113" s="153"/>
      <c r="Y113" s="59" t="s">
        <v>133</v>
      </c>
      <c r="Z113" s="59">
        <v>0</v>
      </c>
      <c r="AA113" s="59">
        <v>0</v>
      </c>
      <c r="AB113" s="59">
        <v>0</v>
      </c>
      <c r="AC113" s="59">
        <v>0</v>
      </c>
      <c r="AD113" s="59">
        <v>0</v>
      </c>
      <c r="AE113" s="59">
        <v>0</v>
      </c>
      <c r="AF113" s="59">
        <v>0</v>
      </c>
      <c r="AG113" s="68">
        <v>0</v>
      </c>
      <c r="AH113" s="59">
        <v>0</v>
      </c>
      <c r="AI113" s="59">
        <v>0</v>
      </c>
      <c r="AJ113" s="59">
        <v>0</v>
      </c>
      <c r="AK113" s="59">
        <v>0</v>
      </c>
      <c r="AL113" s="59">
        <v>0</v>
      </c>
      <c r="AM113" s="59">
        <v>0</v>
      </c>
      <c r="AN113" s="151"/>
      <c r="AO113" s="153"/>
      <c r="AP113" s="59" t="s">
        <v>134</v>
      </c>
      <c r="AQ113" s="59">
        <v>0</v>
      </c>
      <c r="AR113" s="59">
        <v>0</v>
      </c>
      <c r="AS113" s="59">
        <v>0</v>
      </c>
      <c r="AT113" s="59">
        <v>0</v>
      </c>
      <c r="AU113" s="59">
        <v>0</v>
      </c>
      <c r="AV113" s="59">
        <v>0</v>
      </c>
      <c r="AW113" s="59">
        <v>0</v>
      </c>
      <c r="AX113" s="69">
        <v>0</v>
      </c>
      <c r="AY113" s="59">
        <v>0</v>
      </c>
      <c r="AZ113" s="59">
        <v>0</v>
      </c>
      <c r="BA113" s="59">
        <v>0</v>
      </c>
      <c r="BB113" s="59">
        <v>0</v>
      </c>
      <c r="BC113" s="59">
        <v>0</v>
      </c>
      <c r="BD113" s="59">
        <v>0</v>
      </c>
      <c r="BE113" s="151"/>
      <c r="BF113" s="57"/>
    </row>
    <row r="114" spans="2:58" ht="14.25" x14ac:dyDescent="0.25">
      <c r="B114" s="154"/>
      <c r="C114" s="154"/>
      <c r="D114" s="70" t="s">
        <v>133</v>
      </c>
      <c r="E114" s="70">
        <v>0</v>
      </c>
      <c r="F114" s="60" t="s">
        <v>136</v>
      </c>
      <c r="M114" s="152"/>
      <c r="N114" s="74" t="s">
        <v>134</v>
      </c>
      <c r="O114" s="74">
        <v>0</v>
      </c>
      <c r="P114" s="37"/>
      <c r="W114" s="153"/>
      <c r="X114" s="153"/>
      <c r="Y114" s="59" t="s">
        <v>137</v>
      </c>
      <c r="Z114" s="59">
        <v>0</v>
      </c>
      <c r="AA114" s="59">
        <v>0</v>
      </c>
      <c r="AB114" s="59">
        <v>0</v>
      </c>
      <c r="AC114" s="59">
        <v>0</v>
      </c>
      <c r="AD114" s="59">
        <v>0</v>
      </c>
      <c r="AE114" s="59">
        <v>0</v>
      </c>
      <c r="AF114" s="59">
        <v>0</v>
      </c>
      <c r="AG114" s="68">
        <v>0</v>
      </c>
      <c r="AH114" s="59">
        <v>0</v>
      </c>
      <c r="AI114" s="59">
        <v>0</v>
      </c>
      <c r="AJ114" s="59">
        <v>0</v>
      </c>
      <c r="AK114" s="59">
        <v>0</v>
      </c>
      <c r="AL114" s="59">
        <v>0</v>
      </c>
      <c r="AM114" s="59">
        <v>0</v>
      </c>
      <c r="AN114" s="151"/>
      <c r="AO114" s="153"/>
      <c r="AP114" s="59" t="s">
        <v>138</v>
      </c>
      <c r="AQ114" s="59">
        <v>0</v>
      </c>
      <c r="AR114" s="59">
        <v>0</v>
      </c>
      <c r="AS114" s="59">
        <v>0</v>
      </c>
      <c r="AT114" s="59">
        <v>0</v>
      </c>
      <c r="AU114" s="59">
        <v>0</v>
      </c>
      <c r="AV114" s="59">
        <v>0</v>
      </c>
      <c r="AW114" s="59">
        <v>0</v>
      </c>
      <c r="AX114" s="69">
        <v>0</v>
      </c>
      <c r="AY114" s="59">
        <v>0</v>
      </c>
      <c r="AZ114" s="59">
        <v>0</v>
      </c>
      <c r="BA114" s="59">
        <v>0</v>
      </c>
      <c r="BB114" s="59">
        <v>0</v>
      </c>
      <c r="BC114" s="59">
        <v>0</v>
      </c>
      <c r="BD114" s="59">
        <v>0</v>
      </c>
      <c r="BE114" s="151"/>
      <c r="BF114" s="57"/>
    </row>
    <row r="115" spans="2:58" ht="14.25" x14ac:dyDescent="0.25">
      <c r="B115" s="154"/>
      <c r="C115" s="154"/>
      <c r="D115" s="70" t="s">
        <v>137</v>
      </c>
      <c r="E115" s="70">
        <v>0</v>
      </c>
      <c r="F115" s="81">
        <f t="shared" ref="F115" si="34">E113*F112</f>
        <v>0</v>
      </c>
      <c r="M115" s="152"/>
      <c r="N115" s="74" t="s">
        <v>138</v>
      </c>
      <c r="O115" s="74">
        <v>0</v>
      </c>
      <c r="P115" s="37"/>
      <c r="W115" s="153" t="s">
        <v>116</v>
      </c>
      <c r="X115" s="153"/>
      <c r="Y115" s="59" t="s">
        <v>124</v>
      </c>
      <c r="Z115" s="59">
        <v>78</v>
      </c>
      <c r="AA115" s="59">
        <v>79</v>
      </c>
      <c r="AB115" s="59">
        <v>103</v>
      </c>
      <c r="AC115" s="59">
        <v>85</v>
      </c>
      <c r="AD115" s="59">
        <v>99</v>
      </c>
      <c r="AE115" s="59">
        <v>78</v>
      </c>
      <c r="AF115" s="59">
        <v>89</v>
      </c>
      <c r="AG115" s="68">
        <v>87</v>
      </c>
      <c r="AH115" s="59">
        <v>18</v>
      </c>
      <c r="AI115" s="59">
        <v>0</v>
      </c>
      <c r="AJ115" s="59">
        <v>0</v>
      </c>
      <c r="AK115" s="59">
        <v>0</v>
      </c>
      <c r="AL115" s="59">
        <v>716</v>
      </c>
      <c r="AM115" s="59">
        <v>87</v>
      </c>
      <c r="AN115" s="151"/>
      <c r="AO115" s="153"/>
      <c r="AP115" s="59" t="s">
        <v>140</v>
      </c>
      <c r="AQ115" s="59">
        <v>0</v>
      </c>
      <c r="AR115" s="59">
        <v>0</v>
      </c>
      <c r="AS115" s="59">
        <v>0</v>
      </c>
      <c r="AT115" s="59">
        <v>0</v>
      </c>
      <c r="AU115" s="59">
        <v>0</v>
      </c>
      <c r="AV115" s="59">
        <v>0</v>
      </c>
      <c r="AW115" s="59">
        <v>0</v>
      </c>
      <c r="AX115" s="69">
        <v>0</v>
      </c>
      <c r="AY115" s="59">
        <v>0</v>
      </c>
      <c r="AZ115" s="59">
        <v>0</v>
      </c>
      <c r="BA115" s="59">
        <v>0</v>
      </c>
      <c r="BB115" s="59">
        <v>0</v>
      </c>
      <c r="BC115" s="59">
        <v>0</v>
      </c>
      <c r="BD115" s="59">
        <v>0</v>
      </c>
      <c r="BE115" s="151"/>
      <c r="BF115" s="57"/>
    </row>
    <row r="116" spans="2:58" ht="14.25" x14ac:dyDescent="0.25">
      <c r="B116" s="154" t="s">
        <v>116</v>
      </c>
      <c r="C116" s="154"/>
      <c r="D116" s="70" t="s">
        <v>124</v>
      </c>
      <c r="E116" s="70">
        <v>87</v>
      </c>
      <c r="F116" s="71"/>
      <c r="M116" s="152"/>
      <c r="N116" s="74" t="s">
        <v>140</v>
      </c>
      <c r="O116" s="74">
        <v>0</v>
      </c>
      <c r="P116" s="37"/>
      <c r="W116" s="153"/>
      <c r="X116" s="153"/>
      <c r="Y116" s="59" t="s">
        <v>129</v>
      </c>
      <c r="Z116" s="75">
        <v>1599628</v>
      </c>
      <c r="AA116" s="75">
        <v>2647810</v>
      </c>
      <c r="AB116" s="75">
        <v>2366136</v>
      </c>
      <c r="AC116" s="75">
        <v>2250720</v>
      </c>
      <c r="AD116" s="75">
        <v>2829036</v>
      </c>
      <c r="AE116" s="75">
        <v>2506100</v>
      </c>
      <c r="AF116" s="75">
        <v>2877060</v>
      </c>
      <c r="AG116" s="76">
        <v>3064500</v>
      </c>
      <c r="AH116" s="75">
        <v>411650</v>
      </c>
      <c r="AI116" s="59">
        <v>0</v>
      </c>
      <c r="AJ116" s="59">
        <v>0</v>
      </c>
      <c r="AK116" s="59">
        <v>0</v>
      </c>
      <c r="AL116" s="75">
        <v>20552640</v>
      </c>
      <c r="AM116" s="75">
        <v>2517624</v>
      </c>
      <c r="AN116" s="151"/>
      <c r="AO116" s="153"/>
      <c r="AP116" s="59" t="s">
        <v>109</v>
      </c>
      <c r="AQ116" s="59" t="s">
        <v>132</v>
      </c>
      <c r="AR116" s="59" t="s">
        <v>132</v>
      </c>
      <c r="AS116" s="59" t="s">
        <v>132</v>
      </c>
      <c r="AT116" s="59" t="s">
        <v>132</v>
      </c>
      <c r="AU116" s="59" t="s">
        <v>132</v>
      </c>
      <c r="AV116" s="59" t="s">
        <v>132</v>
      </c>
      <c r="AW116" s="59" t="s">
        <v>132</v>
      </c>
      <c r="AX116" s="69" t="s">
        <v>132</v>
      </c>
      <c r="AY116" s="59" t="s">
        <v>132</v>
      </c>
      <c r="AZ116" s="59" t="s">
        <v>132</v>
      </c>
      <c r="BA116" s="59" t="s">
        <v>132</v>
      </c>
      <c r="BB116" s="59" t="s">
        <v>132</v>
      </c>
      <c r="BC116" s="59" t="s">
        <v>132</v>
      </c>
      <c r="BD116" s="59" t="s">
        <v>132</v>
      </c>
      <c r="BE116" s="151"/>
      <c r="BF116" s="57"/>
    </row>
    <row r="117" spans="2:58" ht="14.25" x14ac:dyDescent="0.25">
      <c r="B117" s="154"/>
      <c r="C117" s="154"/>
      <c r="D117" s="70" t="s">
        <v>129</v>
      </c>
      <c r="E117" s="79">
        <v>3064500</v>
      </c>
      <c r="F117" s="80"/>
      <c r="M117" s="152"/>
      <c r="N117" s="74" t="s">
        <v>109</v>
      </c>
      <c r="O117" s="74" t="s">
        <v>132</v>
      </c>
      <c r="P117" s="37"/>
      <c r="W117" s="153"/>
      <c r="X117" s="153"/>
      <c r="Y117" s="59" t="s">
        <v>133</v>
      </c>
      <c r="Z117" s="59">
        <v>154</v>
      </c>
      <c r="AA117" s="59">
        <v>164</v>
      </c>
      <c r="AB117" s="59">
        <v>205</v>
      </c>
      <c r="AC117" s="59">
        <v>163</v>
      </c>
      <c r="AD117" s="59">
        <v>196</v>
      </c>
      <c r="AE117" s="59">
        <v>159</v>
      </c>
      <c r="AF117" s="59">
        <v>170</v>
      </c>
      <c r="AG117" s="68">
        <v>185</v>
      </c>
      <c r="AH117" s="59">
        <v>31</v>
      </c>
      <c r="AI117" s="59">
        <v>0</v>
      </c>
      <c r="AJ117" s="59">
        <v>0</v>
      </c>
      <c r="AK117" s="59">
        <v>0</v>
      </c>
      <c r="AL117" s="75">
        <v>1427</v>
      </c>
      <c r="AM117" s="59">
        <v>175</v>
      </c>
      <c r="AN117" s="151"/>
      <c r="AO117" s="153"/>
      <c r="AP117" s="59" t="s">
        <v>143</v>
      </c>
      <c r="AQ117" s="59">
        <v>0</v>
      </c>
      <c r="AR117" s="59">
        <v>0</v>
      </c>
      <c r="AS117" s="59">
        <v>0</v>
      </c>
      <c r="AT117" s="59">
        <v>0</v>
      </c>
      <c r="AU117" s="59">
        <v>0</v>
      </c>
      <c r="AV117" s="59">
        <v>0</v>
      </c>
      <c r="AW117" s="59">
        <v>0</v>
      </c>
      <c r="AX117" s="69">
        <v>0</v>
      </c>
      <c r="AY117" s="59">
        <v>0</v>
      </c>
      <c r="AZ117" s="59">
        <v>0</v>
      </c>
      <c r="BA117" s="59">
        <v>0</v>
      </c>
      <c r="BB117" s="59">
        <v>0</v>
      </c>
      <c r="BC117" s="59">
        <v>0</v>
      </c>
      <c r="BD117" s="59">
        <v>0</v>
      </c>
      <c r="BE117" s="151"/>
      <c r="BF117" s="57"/>
    </row>
    <row r="118" spans="2:58" ht="14.25" x14ac:dyDescent="0.25">
      <c r="B118" s="154"/>
      <c r="C118" s="154"/>
      <c r="D118" s="70" t="s">
        <v>133</v>
      </c>
      <c r="E118" s="70">
        <v>185</v>
      </c>
      <c r="F118" s="60" t="s">
        <v>136</v>
      </c>
      <c r="M118" s="152"/>
      <c r="N118" s="74" t="s">
        <v>143</v>
      </c>
      <c r="O118" s="74">
        <v>0</v>
      </c>
      <c r="P118" s="19" t="e">
        <f t="shared" ref="P118" si="35">O118/O113</f>
        <v>#DIV/0!</v>
      </c>
      <c r="W118" s="153"/>
      <c r="X118" s="153"/>
      <c r="Y118" s="59" t="s">
        <v>137</v>
      </c>
      <c r="Z118" s="59">
        <v>148</v>
      </c>
      <c r="AA118" s="59">
        <v>189</v>
      </c>
      <c r="AB118" s="59">
        <v>220</v>
      </c>
      <c r="AC118" s="59">
        <v>176</v>
      </c>
      <c r="AD118" s="59">
        <v>199</v>
      </c>
      <c r="AE118" s="59">
        <v>166</v>
      </c>
      <c r="AF118" s="59">
        <v>202</v>
      </c>
      <c r="AG118" s="68">
        <v>180</v>
      </c>
      <c r="AH118" s="59">
        <v>37</v>
      </c>
      <c r="AI118" s="59">
        <v>0</v>
      </c>
      <c r="AJ118" s="59">
        <v>0</v>
      </c>
      <c r="AK118" s="59">
        <v>0</v>
      </c>
      <c r="AL118" s="75">
        <v>1517</v>
      </c>
      <c r="AM118" s="59">
        <v>185</v>
      </c>
      <c r="AN118" s="151"/>
      <c r="AO118" s="153" t="s">
        <v>200</v>
      </c>
      <c r="AP118" s="59" t="s">
        <v>108</v>
      </c>
      <c r="AQ118" s="59">
        <v>0</v>
      </c>
      <c r="AR118" s="59">
        <v>2</v>
      </c>
      <c r="AS118" s="59">
        <v>0</v>
      </c>
      <c r="AT118" s="59">
        <v>0</v>
      </c>
      <c r="AU118" s="59">
        <v>1</v>
      </c>
      <c r="AV118" s="59">
        <v>1</v>
      </c>
      <c r="AW118" s="59">
        <v>0</v>
      </c>
      <c r="AX118" s="69">
        <v>0</v>
      </c>
      <c r="AY118" s="59">
        <v>1</v>
      </c>
      <c r="AZ118" s="59">
        <v>0</v>
      </c>
      <c r="BA118" s="59">
        <v>0</v>
      </c>
      <c r="BB118" s="59">
        <v>0</v>
      </c>
      <c r="BC118" s="59">
        <v>5</v>
      </c>
      <c r="BD118" s="59">
        <v>1</v>
      </c>
      <c r="BE118" s="151"/>
      <c r="BF118" s="57"/>
    </row>
    <row r="119" spans="2:58" ht="14.25" x14ac:dyDescent="0.25">
      <c r="B119" s="154"/>
      <c r="C119" s="154"/>
      <c r="D119" s="70" t="s">
        <v>137</v>
      </c>
      <c r="E119" s="70">
        <v>180</v>
      </c>
      <c r="F119" s="98">
        <f>F115+F111+F107+F103+F99+F95+F91+F87+F83+F79+F75+F71+F67+F63+F59+F55+F51+F47+F43+F39+F35+F31</f>
        <v>0</v>
      </c>
      <c r="M119" s="152" t="s">
        <v>204</v>
      </c>
      <c r="N119" s="74" t="s">
        <v>108</v>
      </c>
      <c r="O119" s="74">
        <v>6</v>
      </c>
      <c r="P119" s="37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99"/>
      <c r="AO119" s="153"/>
      <c r="AP119" s="59" t="s">
        <v>130</v>
      </c>
      <c r="AQ119" s="59">
        <v>0</v>
      </c>
      <c r="AR119" s="59">
        <v>2</v>
      </c>
      <c r="AS119" s="59">
        <v>0</v>
      </c>
      <c r="AT119" s="59">
        <v>0</v>
      </c>
      <c r="AU119" s="59">
        <v>1</v>
      </c>
      <c r="AV119" s="59">
        <v>0</v>
      </c>
      <c r="AW119" s="59">
        <v>0</v>
      </c>
      <c r="AX119" s="69">
        <v>0</v>
      </c>
      <c r="AY119" s="59">
        <v>1</v>
      </c>
      <c r="AZ119" s="59">
        <v>0</v>
      </c>
      <c r="BA119" s="59">
        <v>0</v>
      </c>
      <c r="BB119" s="59">
        <v>0</v>
      </c>
      <c r="BC119" s="59">
        <v>4</v>
      </c>
      <c r="BD119" s="59">
        <v>0</v>
      </c>
      <c r="BE119" s="151"/>
      <c r="BF119" s="57"/>
    </row>
    <row r="120" spans="2:58" ht="14.25" x14ac:dyDescent="0.25">
      <c r="M120" s="152"/>
      <c r="N120" s="74" t="s">
        <v>130</v>
      </c>
      <c r="O120" s="74">
        <v>4</v>
      </c>
      <c r="P120" s="37"/>
      <c r="AO120" s="153"/>
      <c r="AP120" s="59" t="s">
        <v>134</v>
      </c>
      <c r="AQ120" s="59">
        <v>0</v>
      </c>
      <c r="AR120" s="59">
        <v>0</v>
      </c>
      <c r="AS120" s="59">
        <v>0</v>
      </c>
      <c r="AT120" s="59">
        <v>0</v>
      </c>
      <c r="AU120" s="59">
        <v>0</v>
      </c>
      <c r="AV120" s="59">
        <v>1</v>
      </c>
      <c r="AW120" s="59">
        <v>0</v>
      </c>
      <c r="AX120" s="69">
        <v>0</v>
      </c>
      <c r="AY120" s="59">
        <v>0</v>
      </c>
      <c r="AZ120" s="59">
        <v>0</v>
      </c>
      <c r="BA120" s="59">
        <v>0</v>
      </c>
      <c r="BB120" s="59">
        <v>0</v>
      </c>
      <c r="BC120" s="59">
        <v>1</v>
      </c>
      <c r="BD120" s="59">
        <v>0</v>
      </c>
      <c r="BE120" s="151"/>
      <c r="BF120" s="57"/>
    </row>
    <row r="121" spans="2:58" ht="14.25" x14ac:dyDescent="0.25">
      <c r="M121" s="152"/>
      <c r="N121" s="74" t="s">
        <v>134</v>
      </c>
      <c r="O121" s="74">
        <v>2</v>
      </c>
      <c r="P121" s="37"/>
      <c r="AO121" s="153"/>
      <c r="AP121" s="59" t="s">
        <v>138</v>
      </c>
      <c r="AQ121" s="59">
        <v>0</v>
      </c>
      <c r="AR121" s="59">
        <v>0</v>
      </c>
      <c r="AS121" s="59">
        <v>0</v>
      </c>
      <c r="AT121" s="59">
        <v>0</v>
      </c>
      <c r="AU121" s="59">
        <v>0</v>
      </c>
      <c r="AV121" s="59">
        <v>0</v>
      </c>
      <c r="AW121" s="59">
        <v>0</v>
      </c>
      <c r="AX121" s="69">
        <v>0</v>
      </c>
      <c r="AY121" s="59">
        <v>0</v>
      </c>
      <c r="AZ121" s="59">
        <v>0</v>
      </c>
      <c r="BA121" s="59">
        <v>0</v>
      </c>
      <c r="BB121" s="59">
        <v>0</v>
      </c>
      <c r="BC121" s="59">
        <v>0</v>
      </c>
      <c r="BD121" s="59">
        <v>0</v>
      </c>
      <c r="BE121" s="151"/>
      <c r="BF121" s="57"/>
    </row>
    <row r="122" spans="2:58" ht="14.25" x14ac:dyDescent="0.25">
      <c r="M122" s="152"/>
      <c r="N122" s="74" t="s">
        <v>138</v>
      </c>
      <c r="O122" s="74">
        <v>0</v>
      </c>
      <c r="P122" s="37"/>
      <c r="AO122" s="153"/>
      <c r="AP122" s="59" t="s">
        <v>140</v>
      </c>
      <c r="AQ122" s="59">
        <v>0</v>
      </c>
      <c r="AR122" s="59">
        <v>0</v>
      </c>
      <c r="AS122" s="59">
        <v>0</v>
      </c>
      <c r="AT122" s="59">
        <v>0</v>
      </c>
      <c r="AU122" s="59">
        <v>0</v>
      </c>
      <c r="AV122" s="59">
        <v>0</v>
      </c>
      <c r="AW122" s="59">
        <v>0</v>
      </c>
      <c r="AX122" s="69">
        <v>0</v>
      </c>
      <c r="AY122" s="59">
        <v>0</v>
      </c>
      <c r="AZ122" s="59">
        <v>0</v>
      </c>
      <c r="BA122" s="59">
        <v>0</v>
      </c>
      <c r="BB122" s="59">
        <v>0</v>
      </c>
      <c r="BC122" s="59">
        <v>0</v>
      </c>
      <c r="BD122" s="59">
        <v>0</v>
      </c>
      <c r="BE122" s="151"/>
      <c r="BF122" s="57"/>
    </row>
    <row r="123" spans="2:58" ht="14.25" x14ac:dyDescent="0.25">
      <c r="M123" s="152"/>
      <c r="N123" s="74" t="s">
        <v>140</v>
      </c>
      <c r="O123" s="74">
        <v>0</v>
      </c>
      <c r="P123" s="37"/>
      <c r="AO123" s="153"/>
      <c r="AP123" s="59" t="s">
        <v>109</v>
      </c>
      <c r="AQ123" s="59" t="s">
        <v>132</v>
      </c>
      <c r="AR123" s="77">
        <v>1</v>
      </c>
      <c r="AS123" s="59" t="s">
        <v>132</v>
      </c>
      <c r="AT123" s="59" t="s">
        <v>132</v>
      </c>
      <c r="AU123" s="77">
        <v>1</v>
      </c>
      <c r="AV123" s="77">
        <v>0</v>
      </c>
      <c r="AW123" s="59" t="s">
        <v>132</v>
      </c>
      <c r="AX123" s="69" t="s">
        <v>132</v>
      </c>
      <c r="AY123" s="77">
        <v>1</v>
      </c>
      <c r="AZ123" s="59" t="s">
        <v>132</v>
      </c>
      <c r="BA123" s="59" t="s">
        <v>132</v>
      </c>
      <c r="BB123" s="59" t="s">
        <v>132</v>
      </c>
      <c r="BC123" s="77">
        <v>0.8</v>
      </c>
      <c r="BD123" s="59" t="s">
        <v>132</v>
      </c>
      <c r="BE123" s="151"/>
      <c r="BF123" s="57"/>
    </row>
    <row r="124" spans="2:58" ht="14.25" x14ac:dyDescent="0.25">
      <c r="M124" s="152"/>
      <c r="N124" s="74" t="s">
        <v>109</v>
      </c>
      <c r="O124" s="84">
        <v>0.66700000000000004</v>
      </c>
      <c r="P124" s="37"/>
      <c r="AO124" s="153"/>
      <c r="AP124" s="59" t="s">
        <v>143</v>
      </c>
      <c r="AQ124" s="59">
        <v>0</v>
      </c>
      <c r="AR124" s="75">
        <v>23760</v>
      </c>
      <c r="AS124" s="59">
        <v>0</v>
      </c>
      <c r="AT124" s="59">
        <v>0</v>
      </c>
      <c r="AU124" s="75">
        <v>6680</v>
      </c>
      <c r="AV124" s="59">
        <v>0</v>
      </c>
      <c r="AW124" s="59">
        <v>0</v>
      </c>
      <c r="AX124" s="69">
        <v>0</v>
      </c>
      <c r="AY124" s="75">
        <v>13200</v>
      </c>
      <c r="AZ124" s="59">
        <v>0</v>
      </c>
      <c r="BA124" s="59">
        <v>0</v>
      </c>
      <c r="BB124" s="59">
        <v>0</v>
      </c>
      <c r="BC124" s="75">
        <v>43640</v>
      </c>
      <c r="BD124" s="75">
        <v>3805</v>
      </c>
      <c r="BE124" s="151"/>
      <c r="BF124" s="57"/>
    </row>
    <row r="125" spans="2:58" ht="14.25" x14ac:dyDescent="0.25">
      <c r="M125" s="152"/>
      <c r="N125" s="74" t="s">
        <v>143</v>
      </c>
      <c r="O125" s="88">
        <v>66000</v>
      </c>
      <c r="P125" s="19">
        <f t="shared" ref="P125" si="36">O125/O120</f>
        <v>16500</v>
      </c>
      <c r="AO125" s="153" t="s">
        <v>203</v>
      </c>
      <c r="AP125" s="59" t="s">
        <v>108</v>
      </c>
      <c r="AQ125" s="59">
        <v>1</v>
      </c>
      <c r="AR125" s="59">
        <v>0</v>
      </c>
      <c r="AS125" s="59">
        <v>0</v>
      </c>
      <c r="AT125" s="59">
        <v>0</v>
      </c>
      <c r="AU125" s="59">
        <v>0</v>
      </c>
      <c r="AV125" s="59">
        <v>0</v>
      </c>
      <c r="AW125" s="59">
        <v>0</v>
      </c>
      <c r="AX125" s="69">
        <v>0</v>
      </c>
      <c r="AY125" s="59">
        <v>0</v>
      </c>
      <c r="AZ125" s="59">
        <v>0</v>
      </c>
      <c r="BA125" s="59">
        <v>0</v>
      </c>
      <c r="BB125" s="59">
        <v>0</v>
      </c>
      <c r="BC125" s="59">
        <v>1</v>
      </c>
      <c r="BD125" s="59">
        <v>0</v>
      </c>
      <c r="BE125" s="151"/>
      <c r="BF125" s="57"/>
    </row>
    <row r="126" spans="2:58" ht="14.25" x14ac:dyDescent="0.25">
      <c r="M126" s="152" t="s">
        <v>205</v>
      </c>
      <c r="N126" s="74" t="s">
        <v>108</v>
      </c>
      <c r="O126" s="74">
        <v>8</v>
      </c>
      <c r="P126" s="37"/>
      <c r="AO126" s="153"/>
      <c r="AP126" s="59" t="s">
        <v>130</v>
      </c>
      <c r="AQ126" s="59">
        <v>1</v>
      </c>
      <c r="AR126" s="59">
        <v>0</v>
      </c>
      <c r="AS126" s="59">
        <v>0</v>
      </c>
      <c r="AT126" s="59">
        <v>0</v>
      </c>
      <c r="AU126" s="59">
        <v>0</v>
      </c>
      <c r="AV126" s="59">
        <v>0</v>
      </c>
      <c r="AW126" s="59">
        <v>0</v>
      </c>
      <c r="AX126" s="69">
        <v>0</v>
      </c>
      <c r="AY126" s="59">
        <v>0</v>
      </c>
      <c r="AZ126" s="59">
        <v>0</v>
      </c>
      <c r="BA126" s="59">
        <v>0</v>
      </c>
      <c r="BB126" s="59">
        <v>0</v>
      </c>
      <c r="BC126" s="59">
        <v>1</v>
      </c>
      <c r="BD126" s="59">
        <v>0</v>
      </c>
      <c r="BE126" s="151"/>
      <c r="BF126" s="57"/>
    </row>
    <row r="127" spans="2:58" ht="14.25" x14ac:dyDescent="0.25">
      <c r="M127" s="152"/>
      <c r="N127" s="74" t="s">
        <v>130</v>
      </c>
      <c r="O127" s="74">
        <v>4</v>
      </c>
      <c r="P127" s="37"/>
      <c r="AO127" s="153"/>
      <c r="AP127" s="59" t="s">
        <v>134</v>
      </c>
      <c r="AQ127" s="59">
        <v>0</v>
      </c>
      <c r="AR127" s="59">
        <v>0</v>
      </c>
      <c r="AS127" s="59">
        <v>0</v>
      </c>
      <c r="AT127" s="59">
        <v>0</v>
      </c>
      <c r="AU127" s="59">
        <v>0</v>
      </c>
      <c r="AV127" s="59">
        <v>0</v>
      </c>
      <c r="AW127" s="59">
        <v>0</v>
      </c>
      <c r="AX127" s="69">
        <v>0</v>
      </c>
      <c r="AY127" s="59">
        <v>0</v>
      </c>
      <c r="AZ127" s="59">
        <v>0</v>
      </c>
      <c r="BA127" s="59">
        <v>0</v>
      </c>
      <c r="BB127" s="59">
        <v>0</v>
      </c>
      <c r="BC127" s="59">
        <v>0</v>
      </c>
      <c r="BD127" s="59">
        <v>0</v>
      </c>
      <c r="BE127" s="151"/>
      <c r="BF127" s="57"/>
    </row>
    <row r="128" spans="2:58" ht="14.25" x14ac:dyDescent="0.25">
      <c r="M128" s="152"/>
      <c r="N128" s="74" t="s">
        <v>134</v>
      </c>
      <c r="O128" s="74">
        <v>4</v>
      </c>
      <c r="P128" s="37"/>
      <c r="AO128" s="153"/>
      <c r="AP128" s="59" t="s">
        <v>138</v>
      </c>
      <c r="AQ128" s="59">
        <v>0</v>
      </c>
      <c r="AR128" s="59">
        <v>0</v>
      </c>
      <c r="AS128" s="59">
        <v>0</v>
      </c>
      <c r="AT128" s="59">
        <v>0</v>
      </c>
      <c r="AU128" s="59">
        <v>0</v>
      </c>
      <c r="AV128" s="59">
        <v>0</v>
      </c>
      <c r="AW128" s="59">
        <v>0</v>
      </c>
      <c r="AX128" s="69">
        <v>0</v>
      </c>
      <c r="AY128" s="59">
        <v>0</v>
      </c>
      <c r="AZ128" s="59">
        <v>0</v>
      </c>
      <c r="BA128" s="59">
        <v>0</v>
      </c>
      <c r="BB128" s="59">
        <v>0</v>
      </c>
      <c r="BC128" s="59">
        <v>0</v>
      </c>
      <c r="BD128" s="59">
        <v>0</v>
      </c>
      <c r="BE128" s="151"/>
      <c r="BF128" s="57"/>
    </row>
    <row r="129" spans="2:58" ht="14.25" x14ac:dyDescent="0.25">
      <c r="M129" s="152"/>
      <c r="N129" s="74" t="s">
        <v>138</v>
      </c>
      <c r="O129" s="74">
        <v>0</v>
      </c>
      <c r="P129" s="37"/>
      <c r="AO129" s="153"/>
      <c r="AP129" s="59" t="s">
        <v>140</v>
      </c>
      <c r="AQ129" s="59">
        <v>0</v>
      </c>
      <c r="AR129" s="59">
        <v>0</v>
      </c>
      <c r="AS129" s="59">
        <v>0</v>
      </c>
      <c r="AT129" s="59">
        <v>0</v>
      </c>
      <c r="AU129" s="59">
        <v>0</v>
      </c>
      <c r="AV129" s="59">
        <v>0</v>
      </c>
      <c r="AW129" s="59">
        <v>0</v>
      </c>
      <c r="AX129" s="69">
        <v>0</v>
      </c>
      <c r="AY129" s="59">
        <v>0</v>
      </c>
      <c r="AZ129" s="59">
        <v>0</v>
      </c>
      <c r="BA129" s="59">
        <v>0</v>
      </c>
      <c r="BB129" s="59">
        <v>0</v>
      </c>
      <c r="BC129" s="59">
        <v>0</v>
      </c>
      <c r="BD129" s="59">
        <v>0</v>
      </c>
      <c r="BE129" s="151"/>
      <c r="BF129" s="57"/>
    </row>
    <row r="130" spans="2:58" ht="14.25" x14ac:dyDescent="0.25">
      <c r="M130" s="152"/>
      <c r="N130" s="74" t="s">
        <v>140</v>
      </c>
      <c r="O130" s="74">
        <v>0</v>
      </c>
      <c r="P130" s="37"/>
      <c r="AO130" s="153"/>
      <c r="AP130" s="59" t="s">
        <v>109</v>
      </c>
      <c r="AQ130" s="77">
        <v>1</v>
      </c>
      <c r="AR130" s="59" t="s">
        <v>132</v>
      </c>
      <c r="AS130" s="59" t="s">
        <v>132</v>
      </c>
      <c r="AT130" s="59" t="s">
        <v>132</v>
      </c>
      <c r="AU130" s="59" t="s">
        <v>132</v>
      </c>
      <c r="AV130" s="59" t="s">
        <v>132</v>
      </c>
      <c r="AW130" s="59" t="s">
        <v>132</v>
      </c>
      <c r="AX130" s="69" t="s">
        <v>132</v>
      </c>
      <c r="AY130" s="59" t="s">
        <v>132</v>
      </c>
      <c r="AZ130" s="59" t="s">
        <v>132</v>
      </c>
      <c r="BA130" s="59" t="s">
        <v>132</v>
      </c>
      <c r="BB130" s="59" t="s">
        <v>132</v>
      </c>
      <c r="BC130" s="77">
        <v>1</v>
      </c>
      <c r="BD130" s="59" t="s">
        <v>132</v>
      </c>
      <c r="BE130" s="151"/>
      <c r="BF130" s="57"/>
    </row>
    <row r="131" spans="2:58" ht="14.25" x14ac:dyDescent="0.25">
      <c r="M131" s="152"/>
      <c r="N131" s="74" t="s">
        <v>109</v>
      </c>
      <c r="O131" s="84">
        <v>0.5</v>
      </c>
      <c r="P131" s="37"/>
      <c r="AO131" s="153"/>
      <c r="AP131" s="59" t="s">
        <v>143</v>
      </c>
      <c r="AQ131" s="75">
        <v>195000</v>
      </c>
      <c r="AR131" s="59">
        <v>0</v>
      </c>
      <c r="AS131" s="59">
        <v>0</v>
      </c>
      <c r="AT131" s="59">
        <v>0</v>
      </c>
      <c r="AU131" s="59">
        <v>0</v>
      </c>
      <c r="AV131" s="59">
        <v>0</v>
      </c>
      <c r="AW131" s="59">
        <v>0</v>
      </c>
      <c r="AX131" s="69">
        <v>0</v>
      </c>
      <c r="AY131" s="59">
        <v>0</v>
      </c>
      <c r="AZ131" s="59">
        <v>0</v>
      </c>
      <c r="BA131" s="59">
        <v>0</v>
      </c>
      <c r="BB131" s="59">
        <v>0</v>
      </c>
      <c r="BC131" s="75">
        <v>195000</v>
      </c>
      <c r="BD131" s="75">
        <v>24375</v>
      </c>
      <c r="BE131" s="151"/>
      <c r="BF131" s="57"/>
    </row>
    <row r="132" spans="2:58" ht="14.25" x14ac:dyDescent="0.25">
      <c r="M132" s="152"/>
      <c r="N132" s="74" t="s">
        <v>143</v>
      </c>
      <c r="O132" s="88">
        <v>238700</v>
      </c>
      <c r="P132" s="19">
        <f t="shared" ref="P132" si="37">O132/O127</f>
        <v>59675</v>
      </c>
      <c r="AO132" s="153" t="s">
        <v>204</v>
      </c>
      <c r="AP132" s="59" t="s">
        <v>108</v>
      </c>
      <c r="AQ132" s="59">
        <v>2</v>
      </c>
      <c r="AR132" s="59">
        <v>14</v>
      </c>
      <c r="AS132" s="59">
        <v>5</v>
      </c>
      <c r="AT132" s="59">
        <v>16</v>
      </c>
      <c r="AU132" s="59">
        <v>9</v>
      </c>
      <c r="AV132" s="59">
        <v>19</v>
      </c>
      <c r="AW132" s="59">
        <v>6</v>
      </c>
      <c r="AX132" s="69">
        <v>6</v>
      </c>
      <c r="AY132" s="59">
        <v>3</v>
      </c>
      <c r="AZ132" s="59">
        <v>0</v>
      </c>
      <c r="BA132" s="59">
        <v>0</v>
      </c>
      <c r="BB132" s="59">
        <v>0</v>
      </c>
      <c r="BC132" s="59">
        <v>80</v>
      </c>
      <c r="BD132" s="59">
        <v>10</v>
      </c>
      <c r="BE132" s="151"/>
      <c r="BF132" s="57"/>
    </row>
    <row r="133" spans="2:58" ht="14.25" x14ac:dyDescent="0.25">
      <c r="M133" s="152" t="s">
        <v>206</v>
      </c>
      <c r="N133" s="74" t="s">
        <v>108</v>
      </c>
      <c r="O133" s="74">
        <v>0</v>
      </c>
      <c r="P133" s="37"/>
      <c r="AO133" s="153"/>
      <c r="AP133" s="59" t="s">
        <v>130</v>
      </c>
      <c r="AQ133" s="59">
        <v>1</v>
      </c>
      <c r="AR133" s="59">
        <v>10</v>
      </c>
      <c r="AS133" s="59">
        <v>0</v>
      </c>
      <c r="AT133" s="59">
        <v>6</v>
      </c>
      <c r="AU133" s="59">
        <v>4</v>
      </c>
      <c r="AV133" s="59">
        <v>8</v>
      </c>
      <c r="AW133" s="59">
        <v>3</v>
      </c>
      <c r="AX133" s="69">
        <v>4</v>
      </c>
      <c r="AY133" s="59">
        <v>0</v>
      </c>
      <c r="AZ133" s="59">
        <v>0</v>
      </c>
      <c r="BA133" s="59">
        <v>0</v>
      </c>
      <c r="BB133" s="59">
        <v>0</v>
      </c>
      <c r="BC133" s="59">
        <v>36</v>
      </c>
      <c r="BD133" s="59">
        <v>5</v>
      </c>
      <c r="BE133" s="151"/>
      <c r="BF133" s="57"/>
    </row>
    <row r="134" spans="2:58" ht="14.25" x14ac:dyDescent="0.25">
      <c r="M134" s="152"/>
      <c r="N134" s="74" t="s">
        <v>130</v>
      </c>
      <c r="O134" s="74">
        <v>0</v>
      </c>
      <c r="P134" s="37"/>
      <c r="AO134" s="153"/>
      <c r="AP134" s="59" t="s">
        <v>134</v>
      </c>
      <c r="AQ134" s="59">
        <v>1</v>
      </c>
      <c r="AR134" s="59">
        <v>4</v>
      </c>
      <c r="AS134" s="59">
        <v>5</v>
      </c>
      <c r="AT134" s="59">
        <v>10</v>
      </c>
      <c r="AU134" s="59">
        <v>5</v>
      </c>
      <c r="AV134" s="59">
        <v>11</v>
      </c>
      <c r="AW134" s="59">
        <v>3</v>
      </c>
      <c r="AX134" s="69">
        <v>2</v>
      </c>
      <c r="AY134" s="59">
        <v>3</v>
      </c>
      <c r="AZ134" s="59">
        <v>0</v>
      </c>
      <c r="BA134" s="59">
        <v>0</v>
      </c>
      <c r="BB134" s="59">
        <v>0</v>
      </c>
      <c r="BC134" s="59">
        <v>44</v>
      </c>
      <c r="BD134" s="59">
        <v>5</v>
      </c>
      <c r="BE134" s="151"/>
      <c r="BF134" s="57"/>
    </row>
    <row r="135" spans="2:58" ht="14.25" x14ac:dyDescent="0.25">
      <c r="M135" s="152"/>
      <c r="N135" s="74" t="s">
        <v>134</v>
      </c>
      <c r="O135" s="74">
        <v>0</v>
      </c>
      <c r="P135" s="37"/>
      <c r="AO135" s="153"/>
      <c r="AP135" s="59" t="s">
        <v>138</v>
      </c>
      <c r="AQ135" s="59">
        <v>0</v>
      </c>
      <c r="AR135" s="59">
        <v>0</v>
      </c>
      <c r="AS135" s="59">
        <v>0</v>
      </c>
      <c r="AT135" s="59">
        <v>0</v>
      </c>
      <c r="AU135" s="59">
        <v>0</v>
      </c>
      <c r="AV135" s="59">
        <v>0</v>
      </c>
      <c r="AW135" s="59">
        <v>0</v>
      </c>
      <c r="AX135" s="69">
        <v>0</v>
      </c>
      <c r="AY135" s="59">
        <v>0</v>
      </c>
      <c r="AZ135" s="59">
        <v>0</v>
      </c>
      <c r="BA135" s="59">
        <v>0</v>
      </c>
      <c r="BB135" s="59">
        <v>0</v>
      </c>
      <c r="BC135" s="59">
        <v>0</v>
      </c>
      <c r="BD135" s="59">
        <v>0</v>
      </c>
      <c r="BE135" s="151"/>
      <c r="BF135" s="57"/>
    </row>
    <row r="136" spans="2:58" ht="14.25" x14ac:dyDescent="0.25">
      <c r="B136" s="17" t="s">
        <v>207</v>
      </c>
      <c r="G136" s="17" t="s">
        <v>208</v>
      </c>
      <c r="M136" s="152"/>
      <c r="N136" s="74" t="s">
        <v>138</v>
      </c>
      <c r="O136" s="74">
        <v>0</v>
      </c>
      <c r="P136" s="37"/>
      <c r="AO136" s="153"/>
      <c r="AP136" s="59" t="s">
        <v>140</v>
      </c>
      <c r="AQ136" s="59">
        <v>0</v>
      </c>
      <c r="AR136" s="59">
        <v>0</v>
      </c>
      <c r="AS136" s="59">
        <v>0</v>
      </c>
      <c r="AT136" s="59">
        <v>0</v>
      </c>
      <c r="AU136" s="59">
        <v>0</v>
      </c>
      <c r="AV136" s="59">
        <v>0</v>
      </c>
      <c r="AW136" s="59">
        <v>0</v>
      </c>
      <c r="AX136" s="69">
        <v>0</v>
      </c>
      <c r="AY136" s="59">
        <v>0</v>
      </c>
      <c r="AZ136" s="59">
        <v>0</v>
      </c>
      <c r="BA136" s="59">
        <v>0</v>
      </c>
      <c r="BB136" s="59">
        <v>0</v>
      </c>
      <c r="BC136" s="59">
        <v>0</v>
      </c>
      <c r="BD136" s="59">
        <v>0</v>
      </c>
      <c r="BE136" s="151"/>
      <c r="BF136" s="57"/>
    </row>
    <row r="137" spans="2:58" ht="14.25" x14ac:dyDescent="0.25">
      <c r="M137" s="152"/>
      <c r="N137" s="74" t="s">
        <v>140</v>
      </c>
      <c r="O137" s="74">
        <v>0</v>
      </c>
      <c r="P137" s="37"/>
      <c r="AO137" s="153"/>
      <c r="AP137" s="59" t="s">
        <v>109</v>
      </c>
      <c r="AQ137" s="77">
        <v>0.5</v>
      </c>
      <c r="AR137" s="77">
        <v>0.71399999999999997</v>
      </c>
      <c r="AS137" s="77">
        <v>0</v>
      </c>
      <c r="AT137" s="77">
        <v>0.375</v>
      </c>
      <c r="AU137" s="77">
        <v>0.44400000000000001</v>
      </c>
      <c r="AV137" s="77">
        <v>0.42099999999999999</v>
      </c>
      <c r="AW137" s="77">
        <v>0.5</v>
      </c>
      <c r="AX137" s="82">
        <v>0.66700000000000004</v>
      </c>
      <c r="AY137" s="77">
        <v>0</v>
      </c>
      <c r="AZ137" s="59" t="s">
        <v>132</v>
      </c>
      <c r="BA137" s="59" t="s">
        <v>132</v>
      </c>
      <c r="BB137" s="59" t="s">
        <v>132</v>
      </c>
      <c r="BC137" s="77">
        <v>0.45</v>
      </c>
      <c r="BD137" s="77">
        <v>0.5</v>
      </c>
      <c r="BE137" s="151"/>
      <c r="BF137" s="57"/>
    </row>
    <row r="138" spans="2:58" ht="14.25" x14ac:dyDescent="0.25">
      <c r="B138" s="17" t="s">
        <v>209</v>
      </c>
      <c r="G138" s="17" t="s">
        <v>210</v>
      </c>
      <c r="M138" s="152"/>
      <c r="N138" s="74" t="s">
        <v>109</v>
      </c>
      <c r="O138" s="74" t="s">
        <v>132</v>
      </c>
      <c r="P138" s="37"/>
      <c r="AO138" s="153"/>
      <c r="AP138" s="59" t="s">
        <v>143</v>
      </c>
      <c r="AQ138" s="75">
        <v>11880</v>
      </c>
      <c r="AR138" s="75">
        <v>254300</v>
      </c>
      <c r="AS138" s="59">
        <v>0</v>
      </c>
      <c r="AT138" s="75">
        <v>353160</v>
      </c>
      <c r="AU138" s="75">
        <v>44280</v>
      </c>
      <c r="AV138" s="75">
        <v>357480</v>
      </c>
      <c r="AW138" s="75">
        <v>44000</v>
      </c>
      <c r="AX138" s="85">
        <v>66000</v>
      </c>
      <c r="AY138" s="59">
        <v>0</v>
      </c>
      <c r="AZ138" s="59">
        <v>0</v>
      </c>
      <c r="BA138" s="59">
        <v>0</v>
      </c>
      <c r="BB138" s="59">
        <v>0</v>
      </c>
      <c r="BC138" s="75">
        <v>1131100</v>
      </c>
      <c r="BD138" s="75">
        <v>141388</v>
      </c>
      <c r="BE138" s="151"/>
      <c r="BF138" s="57"/>
    </row>
    <row r="139" spans="2:58" ht="14.25" x14ac:dyDescent="0.25">
      <c r="B139" s="100" t="s">
        <v>211</v>
      </c>
      <c r="C139" s="100" t="s">
        <v>212</v>
      </c>
      <c r="D139" s="25" t="s">
        <v>94</v>
      </c>
      <c r="E139" s="100" t="s">
        <v>213</v>
      </c>
      <c r="G139" s="101" t="s">
        <v>214</v>
      </c>
      <c r="H139" s="101" t="s">
        <v>215</v>
      </c>
      <c r="I139" s="101"/>
      <c r="J139" s="101" t="s">
        <v>216</v>
      </c>
      <c r="M139" s="152"/>
      <c r="N139" s="74" t="s">
        <v>143</v>
      </c>
      <c r="O139" s="74">
        <v>0</v>
      </c>
      <c r="P139" s="19" t="e">
        <f t="shared" ref="P139" si="38">O139/O134</f>
        <v>#DIV/0!</v>
      </c>
      <c r="AO139" s="153" t="s">
        <v>157</v>
      </c>
      <c r="AP139" s="59" t="s">
        <v>108</v>
      </c>
      <c r="AQ139" s="59">
        <v>0</v>
      </c>
      <c r="AR139" s="59">
        <v>1</v>
      </c>
      <c r="AS139" s="59">
        <v>1</v>
      </c>
      <c r="AT139" s="59">
        <v>0</v>
      </c>
      <c r="AU139" s="59">
        <v>5</v>
      </c>
      <c r="AV139" s="59">
        <v>3</v>
      </c>
      <c r="AW139" s="59">
        <v>9</v>
      </c>
      <c r="AX139" s="69">
        <v>8</v>
      </c>
      <c r="AY139" s="59">
        <v>1</v>
      </c>
      <c r="AZ139" s="59">
        <v>0</v>
      </c>
      <c r="BA139" s="59">
        <v>0</v>
      </c>
      <c r="BB139" s="59">
        <v>0</v>
      </c>
      <c r="BC139" s="59">
        <v>28</v>
      </c>
      <c r="BD139" s="59">
        <v>3</v>
      </c>
      <c r="BE139" s="151"/>
      <c r="BF139" s="57"/>
    </row>
    <row r="140" spans="2:58" ht="14.25" x14ac:dyDescent="0.25">
      <c r="B140" s="37" t="s">
        <v>217</v>
      </c>
      <c r="C140" s="37">
        <v>80</v>
      </c>
      <c r="D140" s="37"/>
      <c r="E140" s="37">
        <f>C140*D140</f>
        <v>0</v>
      </c>
      <c r="G140" s="102"/>
      <c r="H140" s="102"/>
      <c r="I140" s="102"/>
      <c r="J140" s="102"/>
      <c r="M140" s="152" t="s">
        <v>155</v>
      </c>
      <c r="N140" s="74" t="s">
        <v>108</v>
      </c>
      <c r="O140" s="74">
        <v>0</v>
      </c>
      <c r="P140" s="37"/>
      <c r="AO140" s="153"/>
      <c r="AP140" s="59" t="s">
        <v>130</v>
      </c>
      <c r="AQ140" s="59">
        <v>0</v>
      </c>
      <c r="AR140" s="59">
        <v>0</v>
      </c>
      <c r="AS140" s="59">
        <v>1</v>
      </c>
      <c r="AT140" s="59">
        <v>0</v>
      </c>
      <c r="AU140" s="59">
        <v>5</v>
      </c>
      <c r="AV140" s="59">
        <v>2</v>
      </c>
      <c r="AW140" s="59">
        <v>4</v>
      </c>
      <c r="AX140" s="69">
        <v>8</v>
      </c>
      <c r="AY140" s="59">
        <v>1</v>
      </c>
      <c r="AZ140" s="59">
        <v>0</v>
      </c>
      <c r="BA140" s="59">
        <v>0</v>
      </c>
      <c r="BB140" s="59">
        <v>0</v>
      </c>
      <c r="BC140" s="59">
        <v>21</v>
      </c>
      <c r="BD140" s="59">
        <v>3</v>
      </c>
      <c r="BE140" s="151"/>
      <c r="BF140" s="57"/>
    </row>
    <row r="141" spans="2:58" ht="14.25" x14ac:dyDescent="0.25">
      <c r="B141" s="37" t="s">
        <v>218</v>
      </c>
      <c r="C141" s="37">
        <v>65</v>
      </c>
      <c r="D141" s="37"/>
      <c r="E141" s="37">
        <f t="shared" ref="E141:E145" si="39">C141*D141</f>
        <v>0</v>
      </c>
      <c r="G141" s="103"/>
      <c r="H141" s="103"/>
      <c r="I141" s="103"/>
      <c r="J141" s="103"/>
      <c r="M141" s="152"/>
      <c r="N141" s="74" t="s">
        <v>130</v>
      </c>
      <c r="O141" s="74">
        <v>0</v>
      </c>
      <c r="P141" s="37"/>
      <c r="AO141" s="153"/>
      <c r="AP141" s="59" t="s">
        <v>134</v>
      </c>
      <c r="AQ141" s="59">
        <v>0</v>
      </c>
      <c r="AR141" s="59">
        <v>1</v>
      </c>
      <c r="AS141" s="59">
        <v>0</v>
      </c>
      <c r="AT141" s="59">
        <v>0</v>
      </c>
      <c r="AU141" s="59">
        <v>0</v>
      </c>
      <c r="AV141" s="59">
        <v>1</v>
      </c>
      <c r="AW141" s="59">
        <v>2</v>
      </c>
      <c r="AX141" s="69">
        <v>0</v>
      </c>
      <c r="AY141" s="59">
        <v>0</v>
      </c>
      <c r="AZ141" s="59">
        <v>0</v>
      </c>
      <c r="BA141" s="59">
        <v>0</v>
      </c>
      <c r="BB141" s="59">
        <v>0</v>
      </c>
      <c r="BC141" s="59">
        <v>4</v>
      </c>
      <c r="BD141" s="59">
        <v>1</v>
      </c>
      <c r="BE141" s="151"/>
      <c r="BF141" s="57"/>
    </row>
    <row r="142" spans="2:58" ht="14.25" x14ac:dyDescent="0.25">
      <c r="B142" s="37" t="s">
        <v>219</v>
      </c>
      <c r="C142" s="37">
        <v>50</v>
      </c>
      <c r="D142" s="37"/>
      <c r="E142" s="37">
        <f t="shared" si="39"/>
        <v>0</v>
      </c>
      <c r="G142" s="17" t="s">
        <v>220</v>
      </c>
      <c r="M142" s="152"/>
      <c r="N142" s="74" t="s">
        <v>134</v>
      </c>
      <c r="O142" s="74">
        <v>0</v>
      </c>
      <c r="P142" s="37"/>
      <c r="AO142" s="153"/>
      <c r="AP142" s="59" t="s">
        <v>138</v>
      </c>
      <c r="AQ142" s="59">
        <v>0</v>
      </c>
      <c r="AR142" s="59">
        <v>0</v>
      </c>
      <c r="AS142" s="59">
        <v>0</v>
      </c>
      <c r="AT142" s="59">
        <v>0</v>
      </c>
      <c r="AU142" s="59">
        <v>0</v>
      </c>
      <c r="AV142" s="59">
        <v>0</v>
      </c>
      <c r="AW142" s="59">
        <v>1</v>
      </c>
      <c r="AX142" s="69">
        <v>0</v>
      </c>
      <c r="AY142" s="59">
        <v>0</v>
      </c>
      <c r="AZ142" s="59">
        <v>0</v>
      </c>
      <c r="BA142" s="59">
        <v>0</v>
      </c>
      <c r="BB142" s="59">
        <v>0</v>
      </c>
      <c r="BC142" s="59">
        <v>1</v>
      </c>
      <c r="BD142" s="59">
        <v>0</v>
      </c>
      <c r="BE142" s="151"/>
      <c r="BF142" s="57"/>
    </row>
    <row r="143" spans="2:58" ht="14.25" x14ac:dyDescent="0.25">
      <c r="B143" s="37" t="s">
        <v>221</v>
      </c>
      <c r="C143" s="37">
        <v>30</v>
      </c>
      <c r="D143" s="37"/>
      <c r="E143" s="37">
        <f t="shared" si="39"/>
        <v>0</v>
      </c>
      <c r="G143" s="101" t="s">
        <v>222</v>
      </c>
      <c r="H143" s="101" t="s">
        <v>223</v>
      </c>
      <c r="I143" s="101" t="s">
        <v>224</v>
      </c>
      <c r="J143" s="102"/>
      <c r="M143" s="152"/>
      <c r="N143" s="74" t="s">
        <v>138</v>
      </c>
      <c r="O143" s="74">
        <v>0</v>
      </c>
      <c r="P143" s="37"/>
      <c r="AO143" s="153"/>
      <c r="AP143" s="59" t="s">
        <v>140</v>
      </c>
      <c r="AQ143" s="59">
        <v>0</v>
      </c>
      <c r="AR143" s="59">
        <v>0</v>
      </c>
      <c r="AS143" s="59">
        <v>0</v>
      </c>
      <c r="AT143" s="59">
        <v>0</v>
      </c>
      <c r="AU143" s="59">
        <v>0</v>
      </c>
      <c r="AV143" s="59">
        <v>0</v>
      </c>
      <c r="AW143" s="59">
        <v>2</v>
      </c>
      <c r="AX143" s="69">
        <v>0</v>
      </c>
      <c r="AY143" s="59">
        <v>0</v>
      </c>
      <c r="AZ143" s="59">
        <v>0</v>
      </c>
      <c r="BA143" s="59">
        <v>0</v>
      </c>
      <c r="BB143" s="59">
        <v>0</v>
      </c>
      <c r="BC143" s="59">
        <v>2</v>
      </c>
      <c r="BD143" s="59">
        <v>0</v>
      </c>
      <c r="BE143" s="151"/>
      <c r="BF143" s="57"/>
    </row>
    <row r="144" spans="2:58" ht="14.25" x14ac:dyDescent="0.25">
      <c r="B144" s="37" t="s">
        <v>225</v>
      </c>
      <c r="C144" s="37">
        <v>15</v>
      </c>
      <c r="D144" s="37"/>
      <c r="E144" s="37">
        <f t="shared" si="39"/>
        <v>0</v>
      </c>
      <c r="G144" s="102"/>
      <c r="H144" s="102"/>
      <c r="I144" s="102"/>
      <c r="J144" s="102"/>
      <c r="M144" s="152"/>
      <c r="N144" s="74" t="s">
        <v>140</v>
      </c>
      <c r="O144" s="74">
        <v>0</v>
      </c>
      <c r="P144" s="37"/>
      <c r="AO144" s="153"/>
      <c r="AP144" s="59" t="s">
        <v>109</v>
      </c>
      <c r="AQ144" s="59" t="s">
        <v>132</v>
      </c>
      <c r="AR144" s="77">
        <v>0</v>
      </c>
      <c r="AS144" s="77">
        <v>1</v>
      </c>
      <c r="AT144" s="59" t="s">
        <v>132</v>
      </c>
      <c r="AU144" s="77">
        <v>1</v>
      </c>
      <c r="AV144" s="77">
        <v>0.66700000000000004</v>
      </c>
      <c r="AW144" s="77">
        <v>0.44400000000000001</v>
      </c>
      <c r="AX144" s="82">
        <v>1</v>
      </c>
      <c r="AY144" s="77">
        <v>1</v>
      </c>
      <c r="AZ144" s="59" t="s">
        <v>132</v>
      </c>
      <c r="BA144" s="59" t="s">
        <v>132</v>
      </c>
      <c r="BB144" s="59" t="s">
        <v>132</v>
      </c>
      <c r="BC144" s="77">
        <v>0.75</v>
      </c>
      <c r="BD144" s="77">
        <v>0.75</v>
      </c>
      <c r="BE144" s="151"/>
      <c r="BF144" s="57"/>
    </row>
    <row r="145" spans="2:58" ht="14.65" thickBot="1" x14ac:dyDescent="0.3">
      <c r="B145" s="104"/>
      <c r="C145" s="104"/>
      <c r="D145" s="104"/>
      <c r="E145" s="104">
        <f t="shared" si="39"/>
        <v>0</v>
      </c>
      <c r="G145" s="105"/>
      <c r="H145" s="105"/>
      <c r="I145" s="105"/>
      <c r="J145" s="105"/>
      <c r="M145" s="152"/>
      <c r="N145" s="74" t="s">
        <v>109</v>
      </c>
      <c r="O145" s="74" t="s">
        <v>132</v>
      </c>
      <c r="P145" s="37"/>
      <c r="AO145" s="153"/>
      <c r="AP145" s="59" t="s">
        <v>143</v>
      </c>
      <c r="AQ145" s="59">
        <v>0</v>
      </c>
      <c r="AR145" s="59">
        <v>0</v>
      </c>
      <c r="AS145" s="75">
        <v>61800</v>
      </c>
      <c r="AT145" s="59">
        <v>0</v>
      </c>
      <c r="AU145" s="75">
        <v>94400</v>
      </c>
      <c r="AV145" s="75">
        <v>35640</v>
      </c>
      <c r="AW145" s="75">
        <v>147200</v>
      </c>
      <c r="AX145" s="85">
        <v>227800</v>
      </c>
      <c r="AY145" s="75">
        <v>28600</v>
      </c>
      <c r="AZ145" s="59">
        <v>0</v>
      </c>
      <c r="BA145" s="59">
        <v>0</v>
      </c>
      <c r="BB145" s="59">
        <v>0</v>
      </c>
      <c r="BC145" s="75">
        <v>595440</v>
      </c>
      <c r="BD145" s="75">
        <v>70855</v>
      </c>
      <c r="BE145" s="151"/>
      <c r="BF145" s="57"/>
    </row>
    <row r="146" spans="2:58" ht="14.65" thickTop="1" x14ac:dyDescent="0.25">
      <c r="B146" s="106" t="s">
        <v>226</v>
      </c>
      <c r="C146" s="106"/>
      <c r="D146" s="106"/>
      <c r="E146" s="106"/>
      <c r="G146" s="101" t="s">
        <v>227</v>
      </c>
      <c r="H146" s="101" t="s">
        <v>223</v>
      </c>
      <c r="I146" s="101" t="s">
        <v>224</v>
      </c>
      <c r="J146" s="102"/>
      <c r="M146" s="152"/>
      <c r="N146" s="74" t="s">
        <v>143</v>
      </c>
      <c r="O146" s="74">
        <v>0</v>
      </c>
      <c r="P146" s="19" t="e">
        <f t="shared" ref="P146" si="40">O146/O141</f>
        <v>#DIV/0!</v>
      </c>
      <c r="AO146" s="153" t="s">
        <v>205</v>
      </c>
      <c r="AP146" s="59" t="s">
        <v>108</v>
      </c>
      <c r="AQ146" s="59">
        <v>1</v>
      </c>
      <c r="AR146" s="59">
        <v>10</v>
      </c>
      <c r="AS146" s="59">
        <v>6</v>
      </c>
      <c r="AT146" s="59">
        <v>9</v>
      </c>
      <c r="AU146" s="59">
        <v>11</v>
      </c>
      <c r="AV146" s="59">
        <v>5</v>
      </c>
      <c r="AW146" s="59">
        <v>5</v>
      </c>
      <c r="AX146" s="69">
        <v>8</v>
      </c>
      <c r="AY146" s="59">
        <v>1</v>
      </c>
      <c r="AZ146" s="59">
        <v>0</v>
      </c>
      <c r="BA146" s="59">
        <v>0</v>
      </c>
      <c r="BB146" s="59">
        <v>0</v>
      </c>
      <c r="BC146" s="59">
        <v>56</v>
      </c>
      <c r="BD146" s="59">
        <v>7</v>
      </c>
      <c r="BE146" s="151"/>
      <c r="BF146" s="57"/>
    </row>
    <row r="147" spans="2:58" ht="14.25" x14ac:dyDescent="0.25">
      <c r="G147" s="102"/>
      <c r="H147" s="102"/>
      <c r="I147" s="102"/>
      <c r="J147" s="102"/>
      <c r="M147" s="152" t="s">
        <v>228</v>
      </c>
      <c r="N147" s="74" t="s">
        <v>108</v>
      </c>
      <c r="O147" s="74">
        <v>0</v>
      </c>
      <c r="P147" s="37"/>
      <c r="AO147" s="153"/>
      <c r="AP147" s="59" t="s">
        <v>130</v>
      </c>
      <c r="AQ147" s="59">
        <v>0</v>
      </c>
      <c r="AR147" s="59">
        <v>5</v>
      </c>
      <c r="AS147" s="59">
        <v>3</v>
      </c>
      <c r="AT147" s="59">
        <v>2</v>
      </c>
      <c r="AU147" s="59">
        <v>3</v>
      </c>
      <c r="AV147" s="59">
        <v>2</v>
      </c>
      <c r="AW147" s="59">
        <v>3</v>
      </c>
      <c r="AX147" s="69">
        <v>4</v>
      </c>
      <c r="AY147" s="59">
        <v>0</v>
      </c>
      <c r="AZ147" s="59">
        <v>0</v>
      </c>
      <c r="BA147" s="59">
        <v>0</v>
      </c>
      <c r="BB147" s="59">
        <v>0</v>
      </c>
      <c r="BC147" s="59">
        <v>22</v>
      </c>
      <c r="BD147" s="59">
        <v>3</v>
      </c>
      <c r="BE147" s="151"/>
      <c r="BF147" s="57"/>
    </row>
    <row r="148" spans="2:58" ht="14.25" x14ac:dyDescent="0.25">
      <c r="B148" s="17" t="s">
        <v>229</v>
      </c>
      <c r="M148" s="152"/>
      <c r="N148" s="74" t="s">
        <v>130</v>
      </c>
      <c r="O148" s="74">
        <v>0</v>
      </c>
      <c r="P148" s="37"/>
      <c r="AO148" s="153"/>
      <c r="AP148" s="59" t="s">
        <v>134</v>
      </c>
      <c r="AQ148" s="59">
        <v>1</v>
      </c>
      <c r="AR148" s="59">
        <v>5</v>
      </c>
      <c r="AS148" s="59">
        <v>3</v>
      </c>
      <c r="AT148" s="59">
        <v>7</v>
      </c>
      <c r="AU148" s="59">
        <v>8</v>
      </c>
      <c r="AV148" s="59">
        <v>3</v>
      </c>
      <c r="AW148" s="59">
        <v>2</v>
      </c>
      <c r="AX148" s="69">
        <v>4</v>
      </c>
      <c r="AY148" s="59">
        <v>0</v>
      </c>
      <c r="AZ148" s="59">
        <v>0</v>
      </c>
      <c r="BA148" s="59">
        <v>0</v>
      </c>
      <c r="BB148" s="59">
        <v>0</v>
      </c>
      <c r="BC148" s="59">
        <v>33</v>
      </c>
      <c r="BD148" s="59">
        <v>4</v>
      </c>
      <c r="BE148" s="151"/>
      <c r="BF148" s="57"/>
    </row>
    <row r="149" spans="2:58" ht="14.25" x14ac:dyDescent="0.25">
      <c r="B149" s="25" t="s">
        <v>226</v>
      </c>
      <c r="C149" s="100" t="s">
        <v>230</v>
      </c>
      <c r="D149" s="100"/>
      <c r="E149" s="100" t="s">
        <v>231</v>
      </c>
      <c r="G149" s="101" t="s">
        <v>232</v>
      </c>
      <c r="H149" s="101" t="s">
        <v>223</v>
      </c>
      <c r="I149" s="101" t="s">
        <v>224</v>
      </c>
      <c r="J149" s="102"/>
      <c r="M149" s="152"/>
      <c r="N149" s="74" t="s">
        <v>134</v>
      </c>
      <c r="O149" s="74">
        <v>0</v>
      </c>
      <c r="P149" s="37"/>
      <c r="AO149" s="153"/>
      <c r="AP149" s="59" t="s">
        <v>138</v>
      </c>
      <c r="AQ149" s="59">
        <v>0</v>
      </c>
      <c r="AR149" s="59">
        <v>0</v>
      </c>
      <c r="AS149" s="59">
        <v>0</v>
      </c>
      <c r="AT149" s="59">
        <v>0</v>
      </c>
      <c r="AU149" s="59">
        <v>0</v>
      </c>
      <c r="AV149" s="59">
        <v>0</v>
      </c>
      <c r="AW149" s="59">
        <v>0</v>
      </c>
      <c r="AX149" s="69">
        <v>0</v>
      </c>
      <c r="AY149" s="59">
        <v>1</v>
      </c>
      <c r="AZ149" s="59">
        <v>0</v>
      </c>
      <c r="BA149" s="59">
        <v>0</v>
      </c>
      <c r="BB149" s="59">
        <v>0</v>
      </c>
      <c r="BC149" s="59">
        <v>1</v>
      </c>
      <c r="BD149" s="59">
        <v>0</v>
      </c>
      <c r="BE149" s="151"/>
      <c r="BF149" s="57"/>
    </row>
    <row r="150" spans="2:58" ht="14.25" x14ac:dyDescent="0.25">
      <c r="B150" s="37"/>
      <c r="C150" s="19">
        <f>G11</f>
        <v>3247750</v>
      </c>
      <c r="D150" s="37"/>
      <c r="E150" s="31" t="e">
        <f>C150/B150</f>
        <v>#DIV/0!</v>
      </c>
      <c r="G150" s="102"/>
      <c r="H150" s="102"/>
      <c r="I150" s="102"/>
      <c r="J150" s="102"/>
      <c r="M150" s="152"/>
      <c r="N150" s="74" t="s">
        <v>138</v>
      </c>
      <c r="O150" s="74">
        <v>0</v>
      </c>
      <c r="P150" s="37"/>
      <c r="AO150" s="153"/>
      <c r="AP150" s="59" t="s">
        <v>140</v>
      </c>
      <c r="AQ150" s="59">
        <v>0</v>
      </c>
      <c r="AR150" s="59">
        <v>0</v>
      </c>
      <c r="AS150" s="59">
        <v>0</v>
      </c>
      <c r="AT150" s="59">
        <v>0</v>
      </c>
      <c r="AU150" s="59">
        <v>0</v>
      </c>
      <c r="AV150" s="59">
        <v>0</v>
      </c>
      <c r="AW150" s="59">
        <v>0</v>
      </c>
      <c r="AX150" s="69">
        <v>0</v>
      </c>
      <c r="AY150" s="59">
        <v>0</v>
      </c>
      <c r="AZ150" s="59">
        <v>0</v>
      </c>
      <c r="BA150" s="59">
        <v>0</v>
      </c>
      <c r="BB150" s="59">
        <v>0</v>
      </c>
      <c r="BC150" s="59">
        <v>0</v>
      </c>
      <c r="BD150" s="59">
        <v>0</v>
      </c>
      <c r="BE150" s="151"/>
      <c r="BF150" s="57"/>
    </row>
    <row r="151" spans="2:58" ht="14.25" x14ac:dyDescent="0.25">
      <c r="M151" s="152"/>
      <c r="N151" s="74" t="s">
        <v>140</v>
      </c>
      <c r="O151" s="74">
        <v>0</v>
      </c>
      <c r="P151" s="37"/>
      <c r="AO151" s="153"/>
      <c r="AP151" s="59" t="s">
        <v>109</v>
      </c>
      <c r="AQ151" s="77">
        <v>0</v>
      </c>
      <c r="AR151" s="77">
        <v>0.5</v>
      </c>
      <c r="AS151" s="77">
        <v>0.5</v>
      </c>
      <c r="AT151" s="77">
        <v>0.222</v>
      </c>
      <c r="AU151" s="77">
        <v>0.27300000000000002</v>
      </c>
      <c r="AV151" s="77">
        <v>0.4</v>
      </c>
      <c r="AW151" s="77">
        <v>0.6</v>
      </c>
      <c r="AX151" s="82">
        <v>0.5</v>
      </c>
      <c r="AY151" s="77">
        <v>0</v>
      </c>
      <c r="AZ151" s="59" t="s">
        <v>132</v>
      </c>
      <c r="BA151" s="59" t="s">
        <v>132</v>
      </c>
      <c r="BB151" s="59" t="s">
        <v>132</v>
      </c>
      <c r="BC151" s="77">
        <v>0.39300000000000002</v>
      </c>
      <c r="BD151" s="77">
        <v>0.42899999999999999</v>
      </c>
      <c r="BE151" s="151"/>
      <c r="BF151" s="57"/>
    </row>
    <row r="152" spans="2:58" ht="14.25" x14ac:dyDescent="0.25">
      <c r="B152" s="17" t="s">
        <v>233</v>
      </c>
      <c r="G152" s="17" t="s">
        <v>234</v>
      </c>
      <c r="M152" s="152"/>
      <c r="N152" s="74" t="s">
        <v>109</v>
      </c>
      <c r="O152" s="74" t="s">
        <v>132</v>
      </c>
      <c r="P152" s="37"/>
      <c r="AO152" s="153"/>
      <c r="AP152" s="59" t="s">
        <v>143</v>
      </c>
      <c r="AQ152" s="59">
        <v>0</v>
      </c>
      <c r="AR152" s="75">
        <v>170640</v>
      </c>
      <c r="AS152" s="75">
        <v>211040</v>
      </c>
      <c r="AT152" s="75">
        <v>23760</v>
      </c>
      <c r="AU152" s="75">
        <v>14040</v>
      </c>
      <c r="AV152" s="75">
        <v>69120</v>
      </c>
      <c r="AW152" s="75">
        <v>104500</v>
      </c>
      <c r="AX152" s="85">
        <v>238700</v>
      </c>
      <c r="AY152" s="59">
        <v>0</v>
      </c>
      <c r="AZ152" s="59">
        <v>0</v>
      </c>
      <c r="BA152" s="59">
        <v>0</v>
      </c>
      <c r="BB152" s="59">
        <v>0</v>
      </c>
      <c r="BC152" s="75">
        <v>831800</v>
      </c>
      <c r="BD152" s="75">
        <v>103975</v>
      </c>
      <c r="BE152" s="151"/>
      <c r="BF152" s="57"/>
    </row>
    <row r="153" spans="2:58" ht="14.25" x14ac:dyDescent="0.25">
      <c r="B153" s="100" t="s">
        <v>230</v>
      </c>
      <c r="C153" s="25" t="s">
        <v>235</v>
      </c>
      <c r="D153" s="100"/>
      <c r="E153" s="100" t="s">
        <v>233</v>
      </c>
      <c r="G153" s="37"/>
      <c r="H153" s="102" t="s">
        <v>236</v>
      </c>
      <c r="I153" s="102" t="s">
        <v>237</v>
      </c>
      <c r="J153" s="102" t="s">
        <v>90</v>
      </c>
      <c r="K153" s="37" t="s">
        <v>238</v>
      </c>
      <c r="M153" s="152"/>
      <c r="N153" s="74" t="s">
        <v>143</v>
      </c>
      <c r="O153" s="74">
        <v>0</v>
      </c>
      <c r="P153" s="19" t="e">
        <f t="shared" ref="P153" si="41">O153/O148</f>
        <v>#DIV/0!</v>
      </c>
      <c r="AO153" s="153" t="s">
        <v>206</v>
      </c>
      <c r="AP153" s="59" t="s">
        <v>108</v>
      </c>
      <c r="AQ153" s="59">
        <v>0</v>
      </c>
      <c r="AR153" s="59">
        <v>0</v>
      </c>
      <c r="AS153" s="59">
        <v>0</v>
      </c>
      <c r="AT153" s="59">
        <v>0</v>
      </c>
      <c r="AU153" s="59">
        <v>0</v>
      </c>
      <c r="AV153" s="59">
        <v>0</v>
      </c>
      <c r="AW153" s="59">
        <v>0</v>
      </c>
      <c r="AX153" s="69">
        <v>0</v>
      </c>
      <c r="AY153" s="59">
        <v>0</v>
      </c>
      <c r="AZ153" s="59">
        <v>0</v>
      </c>
      <c r="BA153" s="59">
        <v>0</v>
      </c>
      <c r="BB153" s="59">
        <v>0</v>
      </c>
      <c r="BC153" s="59">
        <v>0</v>
      </c>
      <c r="BD153" s="59">
        <v>0</v>
      </c>
      <c r="BE153" s="151"/>
      <c r="BF153" s="57"/>
    </row>
    <row r="154" spans="2:58" ht="14.25" x14ac:dyDescent="0.25">
      <c r="B154" s="19">
        <f>C150</f>
        <v>3247750</v>
      </c>
      <c r="C154" s="37"/>
      <c r="D154" s="37"/>
      <c r="E154" s="31">
        <f>C154/B154</f>
        <v>0</v>
      </c>
      <c r="G154" s="102">
        <v>1</v>
      </c>
      <c r="H154" s="37"/>
      <c r="I154" s="37"/>
      <c r="J154" s="37"/>
      <c r="K154" s="37"/>
      <c r="M154" s="152" t="s">
        <v>239</v>
      </c>
      <c r="N154" s="74" t="s">
        <v>108</v>
      </c>
      <c r="O154" s="74">
        <v>0</v>
      </c>
      <c r="P154" s="37"/>
      <c r="AO154" s="153"/>
      <c r="AP154" s="59" t="s">
        <v>130</v>
      </c>
      <c r="AQ154" s="59">
        <v>0</v>
      </c>
      <c r="AR154" s="59">
        <v>0</v>
      </c>
      <c r="AS154" s="59">
        <v>0</v>
      </c>
      <c r="AT154" s="59">
        <v>0</v>
      </c>
      <c r="AU154" s="59">
        <v>0</v>
      </c>
      <c r="AV154" s="59">
        <v>0</v>
      </c>
      <c r="AW154" s="59">
        <v>0</v>
      </c>
      <c r="AX154" s="69">
        <v>0</v>
      </c>
      <c r="AY154" s="59">
        <v>0</v>
      </c>
      <c r="AZ154" s="59">
        <v>0</v>
      </c>
      <c r="BA154" s="59">
        <v>0</v>
      </c>
      <c r="BB154" s="59">
        <v>0</v>
      </c>
      <c r="BC154" s="59">
        <v>0</v>
      </c>
      <c r="BD154" s="59">
        <v>0</v>
      </c>
      <c r="BE154" s="151"/>
      <c r="BF154" s="57"/>
    </row>
    <row r="155" spans="2:58" ht="14.25" x14ac:dyDescent="0.25">
      <c r="G155" s="102">
        <v>2</v>
      </c>
      <c r="H155" s="37"/>
      <c r="I155" s="37"/>
      <c r="J155" s="37"/>
      <c r="K155" s="37"/>
      <c r="M155" s="152"/>
      <c r="N155" s="74" t="s">
        <v>130</v>
      </c>
      <c r="O155" s="74">
        <v>0</v>
      </c>
      <c r="P155" s="37"/>
      <c r="AO155" s="153"/>
      <c r="AP155" s="59" t="s">
        <v>134</v>
      </c>
      <c r="AQ155" s="59">
        <v>0</v>
      </c>
      <c r="AR155" s="59">
        <v>0</v>
      </c>
      <c r="AS155" s="59">
        <v>0</v>
      </c>
      <c r="AT155" s="59">
        <v>0</v>
      </c>
      <c r="AU155" s="59">
        <v>0</v>
      </c>
      <c r="AV155" s="59">
        <v>0</v>
      </c>
      <c r="AW155" s="59">
        <v>0</v>
      </c>
      <c r="AX155" s="69">
        <v>0</v>
      </c>
      <c r="AY155" s="59">
        <v>0</v>
      </c>
      <c r="AZ155" s="59">
        <v>0</v>
      </c>
      <c r="BA155" s="59">
        <v>0</v>
      </c>
      <c r="BB155" s="59">
        <v>0</v>
      </c>
      <c r="BC155" s="59">
        <v>0</v>
      </c>
      <c r="BD155" s="59">
        <v>0</v>
      </c>
      <c r="BE155" s="151"/>
      <c r="BF155" s="57"/>
    </row>
    <row r="156" spans="2:58" ht="14.25" x14ac:dyDescent="0.25">
      <c r="B156" s="17" t="s">
        <v>240</v>
      </c>
      <c r="G156" s="102">
        <v>3</v>
      </c>
      <c r="H156" s="37"/>
      <c r="I156" s="37"/>
      <c r="J156" s="37"/>
      <c r="K156" s="37"/>
      <c r="M156" s="152"/>
      <c r="N156" s="74" t="s">
        <v>134</v>
      </c>
      <c r="O156" s="74">
        <v>0</v>
      </c>
      <c r="P156" s="37"/>
      <c r="AO156" s="153"/>
      <c r="AP156" s="59" t="s">
        <v>138</v>
      </c>
      <c r="AQ156" s="59">
        <v>0</v>
      </c>
      <c r="AR156" s="59">
        <v>0</v>
      </c>
      <c r="AS156" s="59">
        <v>0</v>
      </c>
      <c r="AT156" s="59">
        <v>0</v>
      </c>
      <c r="AU156" s="59">
        <v>0</v>
      </c>
      <c r="AV156" s="59">
        <v>0</v>
      </c>
      <c r="AW156" s="59">
        <v>0</v>
      </c>
      <c r="AX156" s="69">
        <v>0</v>
      </c>
      <c r="AY156" s="59">
        <v>0</v>
      </c>
      <c r="AZ156" s="59">
        <v>0</v>
      </c>
      <c r="BA156" s="59">
        <v>0</v>
      </c>
      <c r="BB156" s="59">
        <v>0</v>
      </c>
      <c r="BC156" s="59">
        <v>0</v>
      </c>
      <c r="BD156" s="59">
        <v>0</v>
      </c>
      <c r="BE156" s="151"/>
      <c r="BF156" s="57"/>
    </row>
    <row r="157" spans="2:58" ht="14.25" x14ac:dyDescent="0.25">
      <c r="B157" s="100" t="s">
        <v>230</v>
      </c>
      <c r="C157" s="25" t="s">
        <v>241</v>
      </c>
      <c r="D157" s="100"/>
      <c r="E157" s="100" t="s">
        <v>233</v>
      </c>
      <c r="G157" s="102">
        <v>4</v>
      </c>
      <c r="H157" s="37"/>
      <c r="I157" s="37"/>
      <c r="J157" s="37"/>
      <c r="K157" s="37"/>
      <c r="M157" s="152"/>
      <c r="N157" s="74" t="s">
        <v>138</v>
      </c>
      <c r="O157" s="74">
        <v>0</v>
      </c>
      <c r="P157" s="37"/>
      <c r="AO157" s="153"/>
      <c r="AP157" s="59" t="s">
        <v>140</v>
      </c>
      <c r="AQ157" s="59">
        <v>0</v>
      </c>
      <c r="AR157" s="59">
        <v>0</v>
      </c>
      <c r="AS157" s="59">
        <v>0</v>
      </c>
      <c r="AT157" s="59">
        <v>0</v>
      </c>
      <c r="AU157" s="59">
        <v>0</v>
      </c>
      <c r="AV157" s="59">
        <v>0</v>
      </c>
      <c r="AW157" s="59">
        <v>0</v>
      </c>
      <c r="AX157" s="69">
        <v>0</v>
      </c>
      <c r="AY157" s="59">
        <v>0</v>
      </c>
      <c r="AZ157" s="59">
        <v>0</v>
      </c>
      <c r="BA157" s="59">
        <v>0</v>
      </c>
      <c r="BB157" s="59">
        <v>0</v>
      </c>
      <c r="BC157" s="59">
        <v>0</v>
      </c>
      <c r="BD157" s="59">
        <v>0</v>
      </c>
      <c r="BE157" s="151"/>
      <c r="BF157" s="57"/>
    </row>
    <row r="158" spans="2:58" ht="14.25" x14ac:dyDescent="0.25">
      <c r="B158" s="19">
        <f>B154</f>
        <v>3247750</v>
      </c>
      <c r="C158" s="37"/>
      <c r="D158" s="37"/>
      <c r="E158" s="31">
        <f>C158/B158</f>
        <v>0</v>
      </c>
      <c r="G158" s="102">
        <v>5</v>
      </c>
      <c r="H158" s="37"/>
      <c r="I158" s="37"/>
      <c r="J158" s="37"/>
      <c r="K158" s="37"/>
      <c r="M158" s="152"/>
      <c r="N158" s="74" t="s">
        <v>140</v>
      </c>
      <c r="O158" s="74">
        <v>0</v>
      </c>
      <c r="P158" s="37"/>
      <c r="AO158" s="153"/>
      <c r="AP158" s="59" t="s">
        <v>109</v>
      </c>
      <c r="AQ158" s="59" t="s">
        <v>132</v>
      </c>
      <c r="AR158" s="59" t="s">
        <v>132</v>
      </c>
      <c r="AS158" s="59" t="s">
        <v>132</v>
      </c>
      <c r="AT158" s="59" t="s">
        <v>132</v>
      </c>
      <c r="AU158" s="59" t="s">
        <v>132</v>
      </c>
      <c r="AV158" s="59" t="s">
        <v>132</v>
      </c>
      <c r="AW158" s="59" t="s">
        <v>132</v>
      </c>
      <c r="AX158" s="69" t="s">
        <v>132</v>
      </c>
      <c r="AY158" s="59" t="s">
        <v>132</v>
      </c>
      <c r="AZ158" s="59" t="s">
        <v>132</v>
      </c>
      <c r="BA158" s="59" t="s">
        <v>132</v>
      </c>
      <c r="BB158" s="59" t="s">
        <v>132</v>
      </c>
      <c r="BC158" s="59" t="s">
        <v>132</v>
      </c>
      <c r="BD158" s="59" t="s">
        <v>132</v>
      </c>
      <c r="BE158" s="151"/>
      <c r="BF158" s="57"/>
    </row>
    <row r="159" spans="2:58" ht="14.25" x14ac:dyDescent="0.25">
      <c r="G159" s="102">
        <v>6</v>
      </c>
      <c r="H159" s="37"/>
      <c r="I159" s="37"/>
      <c r="J159" s="37"/>
      <c r="K159" s="37"/>
      <c r="M159" s="152"/>
      <c r="N159" s="74" t="s">
        <v>109</v>
      </c>
      <c r="O159" s="74" t="s">
        <v>132</v>
      </c>
      <c r="P159" s="37"/>
      <c r="AO159" s="153"/>
      <c r="AP159" s="59" t="s">
        <v>143</v>
      </c>
      <c r="AQ159" s="59">
        <v>0</v>
      </c>
      <c r="AR159" s="59">
        <v>0</v>
      </c>
      <c r="AS159" s="59">
        <v>0</v>
      </c>
      <c r="AT159" s="59">
        <v>0</v>
      </c>
      <c r="AU159" s="59">
        <v>0</v>
      </c>
      <c r="AV159" s="59">
        <v>0</v>
      </c>
      <c r="AW159" s="59">
        <v>0</v>
      </c>
      <c r="AX159" s="69">
        <v>0</v>
      </c>
      <c r="AY159" s="59">
        <v>0</v>
      </c>
      <c r="AZ159" s="59">
        <v>0</v>
      </c>
      <c r="BA159" s="59">
        <v>0</v>
      </c>
      <c r="BB159" s="59">
        <v>0</v>
      </c>
      <c r="BC159" s="59">
        <v>0</v>
      </c>
      <c r="BD159" s="59">
        <v>0</v>
      </c>
      <c r="BE159" s="151"/>
      <c r="BF159" s="57"/>
    </row>
    <row r="160" spans="2:58" ht="14.25" x14ac:dyDescent="0.25">
      <c r="B160" s="17" t="s">
        <v>242</v>
      </c>
      <c r="G160" s="102">
        <v>7</v>
      </c>
      <c r="H160" s="37"/>
      <c r="I160" s="37"/>
      <c r="J160" s="37"/>
      <c r="K160" s="37"/>
      <c r="M160" s="152"/>
      <c r="N160" s="74" t="s">
        <v>143</v>
      </c>
      <c r="O160" s="74">
        <v>0</v>
      </c>
      <c r="P160" s="19" t="e">
        <f t="shared" ref="P160" si="42">O160/O155</f>
        <v>#DIV/0!</v>
      </c>
      <c r="AO160" s="153" t="s">
        <v>155</v>
      </c>
      <c r="AP160" s="59" t="s">
        <v>108</v>
      </c>
      <c r="AQ160" s="59">
        <v>0</v>
      </c>
      <c r="AR160" s="59">
        <v>0</v>
      </c>
      <c r="AS160" s="59">
        <v>0</v>
      </c>
      <c r="AT160" s="59">
        <v>0</v>
      </c>
      <c r="AU160" s="59">
        <v>0</v>
      </c>
      <c r="AV160" s="59">
        <v>0</v>
      </c>
      <c r="AW160" s="59">
        <v>0</v>
      </c>
      <c r="AX160" s="69">
        <v>0</v>
      </c>
      <c r="AY160" s="59">
        <v>0</v>
      </c>
      <c r="AZ160" s="59">
        <v>0</v>
      </c>
      <c r="BA160" s="59">
        <v>0</v>
      </c>
      <c r="BB160" s="59">
        <v>0</v>
      </c>
      <c r="BC160" s="59">
        <v>0</v>
      </c>
      <c r="BD160" s="59">
        <v>0</v>
      </c>
      <c r="BE160" s="151"/>
      <c r="BF160" s="57"/>
    </row>
    <row r="161" spans="2:58" ht="14.25" x14ac:dyDescent="0.25">
      <c r="B161" s="25" t="s">
        <v>243</v>
      </c>
      <c r="C161" s="25" t="s">
        <v>244</v>
      </c>
      <c r="D161" s="100"/>
      <c r="E161" s="100"/>
      <c r="G161" s="102">
        <v>8</v>
      </c>
      <c r="H161" s="37"/>
      <c r="I161" s="37"/>
      <c r="J161" s="37"/>
      <c r="K161" s="37"/>
      <c r="M161" s="152" t="s">
        <v>245</v>
      </c>
      <c r="N161" s="74" t="s">
        <v>108</v>
      </c>
      <c r="O161" s="74">
        <v>0</v>
      </c>
      <c r="P161" s="37"/>
      <c r="AO161" s="153"/>
      <c r="AP161" s="59" t="s">
        <v>130</v>
      </c>
      <c r="AQ161" s="59">
        <v>0</v>
      </c>
      <c r="AR161" s="59">
        <v>0</v>
      </c>
      <c r="AS161" s="59">
        <v>0</v>
      </c>
      <c r="AT161" s="59">
        <v>0</v>
      </c>
      <c r="AU161" s="59">
        <v>0</v>
      </c>
      <c r="AV161" s="59">
        <v>0</v>
      </c>
      <c r="AW161" s="59">
        <v>0</v>
      </c>
      <c r="AX161" s="69">
        <v>0</v>
      </c>
      <c r="AY161" s="59">
        <v>0</v>
      </c>
      <c r="AZ161" s="59">
        <v>0</v>
      </c>
      <c r="BA161" s="59">
        <v>0</v>
      </c>
      <c r="BB161" s="59">
        <v>0</v>
      </c>
      <c r="BC161" s="59">
        <v>0</v>
      </c>
      <c r="BD161" s="59">
        <v>0</v>
      </c>
      <c r="BE161" s="151"/>
      <c r="BF161" s="57"/>
    </row>
    <row r="162" spans="2:58" ht="14.25" x14ac:dyDescent="0.25">
      <c r="B162" s="37"/>
      <c r="C162" s="37"/>
      <c r="D162" s="37"/>
      <c r="E162" s="37" t="e">
        <f>C162/B162</f>
        <v>#DIV/0!</v>
      </c>
      <c r="G162" s="102">
        <v>9</v>
      </c>
      <c r="H162" s="37"/>
      <c r="I162" s="37"/>
      <c r="J162" s="37"/>
      <c r="K162" s="37"/>
      <c r="M162" s="152"/>
      <c r="N162" s="74" t="s">
        <v>130</v>
      </c>
      <c r="O162" s="74">
        <v>0</v>
      </c>
      <c r="P162" s="37"/>
      <c r="AO162" s="153"/>
      <c r="AP162" s="59" t="s">
        <v>134</v>
      </c>
      <c r="AQ162" s="59">
        <v>0</v>
      </c>
      <c r="AR162" s="59">
        <v>0</v>
      </c>
      <c r="AS162" s="59">
        <v>0</v>
      </c>
      <c r="AT162" s="59">
        <v>0</v>
      </c>
      <c r="AU162" s="59">
        <v>0</v>
      </c>
      <c r="AV162" s="59">
        <v>0</v>
      </c>
      <c r="AW162" s="59">
        <v>0</v>
      </c>
      <c r="AX162" s="69">
        <v>0</v>
      </c>
      <c r="AY162" s="59">
        <v>0</v>
      </c>
      <c r="AZ162" s="59">
        <v>0</v>
      </c>
      <c r="BA162" s="59">
        <v>0</v>
      </c>
      <c r="BB162" s="59">
        <v>0</v>
      </c>
      <c r="BC162" s="59">
        <v>0</v>
      </c>
      <c r="BD162" s="59">
        <v>0</v>
      </c>
      <c r="BE162" s="151"/>
      <c r="BF162" s="57"/>
    </row>
    <row r="163" spans="2:58" ht="14.25" x14ac:dyDescent="0.25">
      <c r="G163" s="102">
        <v>10</v>
      </c>
      <c r="H163" s="37"/>
      <c r="I163" s="37"/>
      <c r="J163" s="37"/>
      <c r="K163" s="37"/>
      <c r="M163" s="152"/>
      <c r="N163" s="74" t="s">
        <v>134</v>
      </c>
      <c r="O163" s="74">
        <v>0</v>
      </c>
      <c r="P163" s="37"/>
      <c r="AO163" s="153"/>
      <c r="AP163" s="59" t="s">
        <v>138</v>
      </c>
      <c r="AQ163" s="59">
        <v>0</v>
      </c>
      <c r="AR163" s="59">
        <v>0</v>
      </c>
      <c r="AS163" s="59">
        <v>0</v>
      </c>
      <c r="AT163" s="59">
        <v>0</v>
      </c>
      <c r="AU163" s="59">
        <v>0</v>
      </c>
      <c r="AV163" s="59">
        <v>0</v>
      </c>
      <c r="AW163" s="59">
        <v>0</v>
      </c>
      <c r="AX163" s="69">
        <v>0</v>
      </c>
      <c r="AY163" s="59">
        <v>0</v>
      </c>
      <c r="AZ163" s="59">
        <v>0</v>
      </c>
      <c r="BA163" s="59">
        <v>0</v>
      </c>
      <c r="BB163" s="59">
        <v>0</v>
      </c>
      <c r="BC163" s="59">
        <v>0</v>
      </c>
      <c r="BD163" s="59">
        <v>0</v>
      </c>
      <c r="BE163" s="151"/>
      <c r="BF163" s="57"/>
    </row>
    <row r="164" spans="2:58" ht="14.25" x14ac:dyDescent="0.25">
      <c r="G164" s="102">
        <v>11</v>
      </c>
      <c r="H164" s="37"/>
      <c r="I164" s="37"/>
      <c r="J164" s="37"/>
      <c r="K164" s="37"/>
      <c r="M164" s="152"/>
      <c r="N164" s="74" t="s">
        <v>138</v>
      </c>
      <c r="O164" s="74">
        <v>0</v>
      </c>
      <c r="P164" s="37"/>
      <c r="AO164" s="153"/>
      <c r="AP164" s="59" t="s">
        <v>140</v>
      </c>
      <c r="AQ164" s="59">
        <v>0</v>
      </c>
      <c r="AR164" s="59">
        <v>0</v>
      </c>
      <c r="AS164" s="59">
        <v>0</v>
      </c>
      <c r="AT164" s="59">
        <v>0</v>
      </c>
      <c r="AU164" s="59">
        <v>0</v>
      </c>
      <c r="AV164" s="59">
        <v>0</v>
      </c>
      <c r="AW164" s="59">
        <v>0</v>
      </c>
      <c r="AX164" s="69">
        <v>0</v>
      </c>
      <c r="AY164" s="59">
        <v>0</v>
      </c>
      <c r="AZ164" s="59">
        <v>0</v>
      </c>
      <c r="BA164" s="59">
        <v>0</v>
      </c>
      <c r="BB164" s="59">
        <v>0</v>
      </c>
      <c r="BC164" s="59">
        <v>0</v>
      </c>
      <c r="BD164" s="59">
        <v>0</v>
      </c>
      <c r="BE164" s="151"/>
      <c r="BF164" s="57"/>
    </row>
    <row r="165" spans="2:58" ht="14.65" thickBot="1" x14ac:dyDescent="0.3">
      <c r="G165" s="107">
        <v>12</v>
      </c>
      <c r="H165" s="104"/>
      <c r="I165" s="104"/>
      <c r="J165" s="104"/>
      <c r="K165" s="37"/>
      <c r="M165" s="152"/>
      <c r="N165" s="74" t="s">
        <v>140</v>
      </c>
      <c r="O165" s="74">
        <v>0</v>
      </c>
      <c r="P165" s="37"/>
      <c r="AO165" s="153"/>
      <c r="AP165" s="59" t="s">
        <v>109</v>
      </c>
      <c r="AQ165" s="59" t="s">
        <v>132</v>
      </c>
      <c r="AR165" s="59" t="s">
        <v>132</v>
      </c>
      <c r="AS165" s="59" t="s">
        <v>132</v>
      </c>
      <c r="AT165" s="59" t="s">
        <v>132</v>
      </c>
      <c r="AU165" s="59" t="s">
        <v>132</v>
      </c>
      <c r="AV165" s="59" t="s">
        <v>132</v>
      </c>
      <c r="AW165" s="59" t="s">
        <v>132</v>
      </c>
      <c r="AX165" s="69" t="s">
        <v>132</v>
      </c>
      <c r="AY165" s="59" t="s">
        <v>132</v>
      </c>
      <c r="AZ165" s="59" t="s">
        <v>132</v>
      </c>
      <c r="BA165" s="59" t="s">
        <v>132</v>
      </c>
      <c r="BB165" s="59" t="s">
        <v>132</v>
      </c>
      <c r="BC165" s="59" t="s">
        <v>132</v>
      </c>
      <c r="BD165" s="59" t="s">
        <v>132</v>
      </c>
      <c r="BE165" s="151"/>
      <c r="BF165" s="57"/>
    </row>
    <row r="166" spans="2:58" ht="14.65" thickTop="1" x14ac:dyDescent="0.25">
      <c r="G166" s="106"/>
      <c r="H166" s="106"/>
      <c r="I166" s="106"/>
      <c r="J166" s="106"/>
      <c r="K166" s="106"/>
      <c r="M166" s="152"/>
      <c r="N166" s="74" t="s">
        <v>109</v>
      </c>
      <c r="O166" s="74" t="s">
        <v>132</v>
      </c>
      <c r="P166" s="37"/>
      <c r="AO166" s="153"/>
      <c r="AP166" s="59" t="s">
        <v>143</v>
      </c>
      <c r="AQ166" s="59">
        <v>0</v>
      </c>
      <c r="AR166" s="59">
        <v>0</v>
      </c>
      <c r="AS166" s="59">
        <v>0</v>
      </c>
      <c r="AT166" s="59">
        <v>0</v>
      </c>
      <c r="AU166" s="59">
        <v>0</v>
      </c>
      <c r="AV166" s="59">
        <v>0</v>
      </c>
      <c r="AW166" s="59">
        <v>0</v>
      </c>
      <c r="AX166" s="69">
        <v>0</v>
      </c>
      <c r="AY166" s="59">
        <v>0</v>
      </c>
      <c r="AZ166" s="59">
        <v>0</v>
      </c>
      <c r="BA166" s="59">
        <v>0</v>
      </c>
      <c r="BB166" s="59">
        <v>0</v>
      </c>
      <c r="BC166" s="59">
        <v>0</v>
      </c>
      <c r="BD166" s="59">
        <v>0</v>
      </c>
      <c r="BE166" s="151"/>
      <c r="BF166" s="57"/>
    </row>
    <row r="167" spans="2:58" ht="14.25" x14ac:dyDescent="0.25">
      <c r="M167" s="152"/>
      <c r="N167" s="74" t="s">
        <v>143</v>
      </c>
      <c r="O167" s="74">
        <v>0</v>
      </c>
      <c r="P167" s="19" t="e">
        <f t="shared" ref="P167" si="43">O167/O162</f>
        <v>#DIV/0!</v>
      </c>
      <c r="AO167" s="153" t="s">
        <v>228</v>
      </c>
      <c r="AP167" s="59" t="s">
        <v>108</v>
      </c>
      <c r="AQ167" s="59">
        <v>0</v>
      </c>
      <c r="AR167" s="59">
        <v>0</v>
      </c>
      <c r="AS167" s="59">
        <v>0</v>
      </c>
      <c r="AT167" s="59">
        <v>0</v>
      </c>
      <c r="AU167" s="59">
        <v>0</v>
      </c>
      <c r="AV167" s="59">
        <v>0</v>
      </c>
      <c r="AW167" s="59">
        <v>0</v>
      </c>
      <c r="AX167" s="69">
        <v>0</v>
      </c>
      <c r="AY167" s="59">
        <v>0</v>
      </c>
      <c r="AZ167" s="59">
        <v>0</v>
      </c>
      <c r="BA167" s="59">
        <v>0</v>
      </c>
      <c r="BB167" s="59">
        <v>0</v>
      </c>
      <c r="BC167" s="59">
        <v>0</v>
      </c>
      <c r="BD167" s="59">
        <v>0</v>
      </c>
      <c r="BE167" s="151"/>
      <c r="BF167" s="57"/>
    </row>
    <row r="168" spans="2:58" ht="14.25" x14ac:dyDescent="0.25">
      <c r="M168" s="152" t="s">
        <v>246</v>
      </c>
      <c r="N168" s="74" t="s">
        <v>108</v>
      </c>
      <c r="O168" s="74">
        <v>0</v>
      </c>
      <c r="P168" s="37"/>
      <c r="AO168" s="153"/>
      <c r="AP168" s="59" t="s">
        <v>130</v>
      </c>
      <c r="AQ168" s="59">
        <v>0</v>
      </c>
      <c r="AR168" s="59">
        <v>0</v>
      </c>
      <c r="AS168" s="59">
        <v>0</v>
      </c>
      <c r="AT168" s="59">
        <v>0</v>
      </c>
      <c r="AU168" s="59">
        <v>0</v>
      </c>
      <c r="AV168" s="59">
        <v>0</v>
      </c>
      <c r="AW168" s="59">
        <v>0</v>
      </c>
      <c r="AX168" s="69">
        <v>0</v>
      </c>
      <c r="AY168" s="59">
        <v>0</v>
      </c>
      <c r="AZ168" s="59">
        <v>0</v>
      </c>
      <c r="BA168" s="59">
        <v>0</v>
      </c>
      <c r="BB168" s="59">
        <v>0</v>
      </c>
      <c r="BC168" s="59">
        <v>0</v>
      </c>
      <c r="BD168" s="59">
        <v>0</v>
      </c>
      <c r="BE168" s="151"/>
      <c r="BF168" s="57"/>
    </row>
    <row r="169" spans="2:58" ht="14.25" x14ac:dyDescent="0.25">
      <c r="M169" s="152"/>
      <c r="N169" s="74" t="s">
        <v>130</v>
      </c>
      <c r="O169" s="74">
        <v>0</v>
      </c>
      <c r="P169" s="37"/>
      <c r="AO169" s="153"/>
      <c r="AP169" s="59" t="s">
        <v>134</v>
      </c>
      <c r="AQ169" s="59">
        <v>0</v>
      </c>
      <c r="AR169" s="59">
        <v>0</v>
      </c>
      <c r="AS169" s="59">
        <v>0</v>
      </c>
      <c r="AT169" s="59">
        <v>0</v>
      </c>
      <c r="AU169" s="59">
        <v>0</v>
      </c>
      <c r="AV169" s="59">
        <v>0</v>
      </c>
      <c r="AW169" s="59">
        <v>0</v>
      </c>
      <c r="AX169" s="69">
        <v>0</v>
      </c>
      <c r="AY169" s="59">
        <v>0</v>
      </c>
      <c r="AZ169" s="59">
        <v>0</v>
      </c>
      <c r="BA169" s="59">
        <v>0</v>
      </c>
      <c r="BB169" s="59">
        <v>0</v>
      </c>
      <c r="BC169" s="59">
        <v>0</v>
      </c>
      <c r="BD169" s="59">
        <v>0</v>
      </c>
      <c r="BE169" s="151"/>
      <c r="BF169" s="57"/>
    </row>
    <row r="170" spans="2:58" ht="14.25" x14ac:dyDescent="0.25">
      <c r="M170" s="152"/>
      <c r="N170" s="74" t="s">
        <v>134</v>
      </c>
      <c r="O170" s="74">
        <v>0</v>
      </c>
      <c r="P170" s="37"/>
      <c r="AO170" s="153"/>
      <c r="AP170" s="59" t="s">
        <v>138</v>
      </c>
      <c r="AQ170" s="59">
        <v>0</v>
      </c>
      <c r="AR170" s="59">
        <v>0</v>
      </c>
      <c r="AS170" s="59">
        <v>0</v>
      </c>
      <c r="AT170" s="59">
        <v>0</v>
      </c>
      <c r="AU170" s="59">
        <v>0</v>
      </c>
      <c r="AV170" s="59">
        <v>0</v>
      </c>
      <c r="AW170" s="59">
        <v>0</v>
      </c>
      <c r="AX170" s="69">
        <v>0</v>
      </c>
      <c r="AY170" s="59">
        <v>0</v>
      </c>
      <c r="AZ170" s="59">
        <v>0</v>
      </c>
      <c r="BA170" s="59">
        <v>0</v>
      </c>
      <c r="BB170" s="59">
        <v>0</v>
      </c>
      <c r="BC170" s="59">
        <v>0</v>
      </c>
      <c r="BD170" s="59">
        <v>0</v>
      </c>
      <c r="BE170" s="151"/>
      <c r="BF170" s="57"/>
    </row>
    <row r="171" spans="2:58" ht="14.25" x14ac:dyDescent="0.25">
      <c r="B171" s="17" t="s">
        <v>247</v>
      </c>
      <c r="G171" s="17" t="s">
        <v>248</v>
      </c>
      <c r="M171" s="152"/>
      <c r="N171" s="74" t="s">
        <v>138</v>
      </c>
      <c r="O171" s="74">
        <v>0</v>
      </c>
      <c r="P171" s="37"/>
      <c r="AO171" s="153"/>
      <c r="AP171" s="59" t="s">
        <v>140</v>
      </c>
      <c r="AQ171" s="59">
        <v>0</v>
      </c>
      <c r="AR171" s="59">
        <v>0</v>
      </c>
      <c r="AS171" s="59">
        <v>0</v>
      </c>
      <c r="AT171" s="59">
        <v>0</v>
      </c>
      <c r="AU171" s="59">
        <v>0</v>
      </c>
      <c r="AV171" s="59">
        <v>0</v>
      </c>
      <c r="AW171" s="59">
        <v>0</v>
      </c>
      <c r="AX171" s="69">
        <v>0</v>
      </c>
      <c r="AY171" s="59">
        <v>0</v>
      </c>
      <c r="AZ171" s="59">
        <v>0</v>
      </c>
      <c r="BA171" s="59">
        <v>0</v>
      </c>
      <c r="BB171" s="59">
        <v>0</v>
      </c>
      <c r="BC171" s="59">
        <v>0</v>
      </c>
      <c r="BD171" s="59">
        <v>0</v>
      </c>
      <c r="BE171" s="151"/>
      <c r="BF171" s="57"/>
    </row>
    <row r="172" spans="2:58" ht="14.25" x14ac:dyDescent="0.25">
      <c r="B172" s="33" t="s">
        <v>249</v>
      </c>
      <c r="C172" s="33" t="s">
        <v>250</v>
      </c>
      <c r="D172" s="108"/>
      <c r="E172" s="101" t="s">
        <v>251</v>
      </c>
      <c r="G172" s="101" t="s">
        <v>252</v>
      </c>
      <c r="H172" s="101" t="s">
        <v>253</v>
      </c>
      <c r="I172" s="102"/>
      <c r="J172" s="37"/>
      <c r="M172" s="152"/>
      <c r="N172" s="74" t="s">
        <v>140</v>
      </c>
      <c r="O172" s="74">
        <v>0</v>
      </c>
      <c r="P172" s="37"/>
      <c r="AO172" s="153"/>
      <c r="AP172" s="59" t="s">
        <v>109</v>
      </c>
      <c r="AQ172" s="59" t="s">
        <v>132</v>
      </c>
      <c r="AR172" s="59" t="s">
        <v>132</v>
      </c>
      <c r="AS172" s="59" t="s">
        <v>132</v>
      </c>
      <c r="AT172" s="59" t="s">
        <v>132</v>
      </c>
      <c r="AU172" s="59" t="s">
        <v>132</v>
      </c>
      <c r="AV172" s="59" t="s">
        <v>132</v>
      </c>
      <c r="AW172" s="59" t="s">
        <v>132</v>
      </c>
      <c r="AX172" s="69" t="s">
        <v>132</v>
      </c>
      <c r="AY172" s="59" t="s">
        <v>132</v>
      </c>
      <c r="AZ172" s="59" t="s">
        <v>132</v>
      </c>
      <c r="BA172" s="59" t="s">
        <v>132</v>
      </c>
      <c r="BB172" s="59" t="s">
        <v>132</v>
      </c>
      <c r="BC172" s="59" t="s">
        <v>132</v>
      </c>
      <c r="BD172" s="59" t="s">
        <v>132</v>
      </c>
      <c r="BE172" s="151"/>
      <c r="BF172" s="57"/>
    </row>
    <row r="173" spans="2:58" ht="14.25" x14ac:dyDescent="0.25">
      <c r="B173" s="37"/>
      <c r="C173" s="37"/>
      <c r="D173" s="37"/>
      <c r="E173" s="37"/>
      <c r="G173" s="37"/>
      <c r="H173" s="102"/>
      <c r="I173" s="102"/>
      <c r="J173" s="37"/>
      <c r="M173" s="152"/>
      <c r="N173" s="74" t="s">
        <v>109</v>
      </c>
      <c r="O173" s="74" t="s">
        <v>132</v>
      </c>
      <c r="P173" s="37"/>
      <c r="AO173" s="153"/>
      <c r="AP173" s="59" t="s">
        <v>143</v>
      </c>
      <c r="AQ173" s="59">
        <v>0</v>
      </c>
      <c r="AR173" s="59">
        <v>0</v>
      </c>
      <c r="AS173" s="59">
        <v>0</v>
      </c>
      <c r="AT173" s="59">
        <v>0</v>
      </c>
      <c r="AU173" s="59">
        <v>0</v>
      </c>
      <c r="AV173" s="59">
        <v>0</v>
      </c>
      <c r="AW173" s="59">
        <v>0</v>
      </c>
      <c r="AX173" s="69">
        <v>0</v>
      </c>
      <c r="AY173" s="59">
        <v>0</v>
      </c>
      <c r="AZ173" s="59">
        <v>0</v>
      </c>
      <c r="BA173" s="59">
        <v>0</v>
      </c>
      <c r="BB173" s="59">
        <v>0</v>
      </c>
      <c r="BC173" s="59">
        <v>0</v>
      </c>
      <c r="BD173" s="59">
        <v>0</v>
      </c>
      <c r="BE173" s="151"/>
      <c r="BF173" s="57"/>
    </row>
    <row r="174" spans="2:58" ht="14.25" x14ac:dyDescent="0.25">
      <c r="B174" s="37"/>
      <c r="C174" s="37"/>
      <c r="D174" s="37"/>
      <c r="E174" s="37"/>
      <c r="G174" s="101" t="s">
        <v>254</v>
      </c>
      <c r="H174" s="101" t="s">
        <v>253</v>
      </c>
      <c r="I174" s="102"/>
      <c r="J174" s="37"/>
      <c r="M174" s="152"/>
      <c r="N174" s="74" t="s">
        <v>143</v>
      </c>
      <c r="O174" s="74">
        <v>0</v>
      </c>
      <c r="P174" s="19" t="e">
        <f t="shared" ref="P174" si="44">O174/O169</f>
        <v>#DIV/0!</v>
      </c>
      <c r="AO174" s="153" t="s">
        <v>239</v>
      </c>
      <c r="AP174" s="59" t="s">
        <v>108</v>
      </c>
      <c r="AQ174" s="59">
        <v>0</v>
      </c>
      <c r="AR174" s="59">
        <v>0</v>
      </c>
      <c r="AS174" s="59">
        <v>0</v>
      </c>
      <c r="AT174" s="59">
        <v>0</v>
      </c>
      <c r="AU174" s="59">
        <v>0</v>
      </c>
      <c r="AV174" s="59">
        <v>0</v>
      </c>
      <c r="AW174" s="59">
        <v>0</v>
      </c>
      <c r="AX174" s="69">
        <v>0</v>
      </c>
      <c r="AY174" s="59">
        <v>0</v>
      </c>
      <c r="AZ174" s="59">
        <v>0</v>
      </c>
      <c r="BA174" s="59">
        <v>0</v>
      </c>
      <c r="BB174" s="59">
        <v>0</v>
      </c>
      <c r="BC174" s="59">
        <v>0</v>
      </c>
      <c r="BD174" s="59">
        <v>0</v>
      </c>
      <c r="BE174" s="151"/>
      <c r="BF174" s="57"/>
    </row>
    <row r="175" spans="2:58" ht="14.25" x14ac:dyDescent="0.25">
      <c r="B175" s="37"/>
      <c r="C175" s="37"/>
      <c r="D175" s="37"/>
      <c r="E175" s="37"/>
      <c r="G175" s="102"/>
      <c r="H175" s="102"/>
      <c r="I175" s="102"/>
      <c r="J175" s="37"/>
      <c r="M175" s="154"/>
      <c r="N175" s="70"/>
      <c r="O175" s="70"/>
      <c r="P175" s="109"/>
      <c r="AO175" s="153"/>
      <c r="AP175" s="59" t="s">
        <v>130</v>
      </c>
      <c r="AQ175" s="59">
        <v>0</v>
      </c>
      <c r="AR175" s="59">
        <v>0</v>
      </c>
      <c r="AS175" s="59">
        <v>0</v>
      </c>
      <c r="AT175" s="59">
        <v>0</v>
      </c>
      <c r="AU175" s="59">
        <v>0</v>
      </c>
      <c r="AV175" s="59">
        <v>0</v>
      </c>
      <c r="AW175" s="59">
        <v>0</v>
      </c>
      <c r="AX175" s="69">
        <v>0</v>
      </c>
      <c r="AY175" s="59">
        <v>0</v>
      </c>
      <c r="AZ175" s="59">
        <v>0</v>
      </c>
      <c r="BA175" s="59">
        <v>0</v>
      </c>
      <c r="BB175" s="59">
        <v>0</v>
      </c>
      <c r="BC175" s="59">
        <v>0</v>
      </c>
      <c r="BD175" s="59">
        <v>0</v>
      </c>
      <c r="BE175" s="151"/>
      <c r="BF175" s="57"/>
    </row>
    <row r="176" spans="2:58" ht="14.25" x14ac:dyDescent="0.25">
      <c r="B176" s="37"/>
      <c r="C176" s="37"/>
      <c r="D176" s="37"/>
      <c r="E176" s="37"/>
      <c r="M176" s="154"/>
      <c r="N176" s="70"/>
      <c r="O176" s="70"/>
      <c r="P176" s="109"/>
      <c r="AO176" s="153"/>
      <c r="AP176" s="59" t="s">
        <v>134</v>
      </c>
      <c r="AQ176" s="59">
        <v>0</v>
      </c>
      <c r="AR176" s="59">
        <v>0</v>
      </c>
      <c r="AS176" s="59">
        <v>0</v>
      </c>
      <c r="AT176" s="59">
        <v>0</v>
      </c>
      <c r="AU176" s="59">
        <v>0</v>
      </c>
      <c r="AV176" s="59">
        <v>0</v>
      </c>
      <c r="AW176" s="59">
        <v>0</v>
      </c>
      <c r="AX176" s="69">
        <v>0</v>
      </c>
      <c r="AY176" s="59">
        <v>0</v>
      </c>
      <c r="AZ176" s="59">
        <v>0</v>
      </c>
      <c r="BA176" s="59">
        <v>0</v>
      </c>
      <c r="BB176" s="59">
        <v>0</v>
      </c>
      <c r="BC176" s="59">
        <v>0</v>
      </c>
      <c r="BD176" s="59">
        <v>0</v>
      </c>
      <c r="BE176" s="151"/>
      <c r="BF176" s="57"/>
    </row>
    <row r="177" spans="2:58" ht="14.25" x14ac:dyDescent="0.25">
      <c r="B177" s="37"/>
      <c r="C177" s="37"/>
      <c r="D177" s="37"/>
      <c r="E177" s="37"/>
      <c r="M177" s="154"/>
      <c r="N177" s="70"/>
      <c r="O177" s="70"/>
      <c r="P177" s="109"/>
      <c r="AO177" s="153"/>
      <c r="AP177" s="59" t="s">
        <v>138</v>
      </c>
      <c r="AQ177" s="59">
        <v>0</v>
      </c>
      <c r="AR177" s="59">
        <v>0</v>
      </c>
      <c r="AS177" s="59">
        <v>0</v>
      </c>
      <c r="AT177" s="59">
        <v>0</v>
      </c>
      <c r="AU177" s="59">
        <v>0</v>
      </c>
      <c r="AV177" s="59">
        <v>0</v>
      </c>
      <c r="AW177" s="59">
        <v>0</v>
      </c>
      <c r="AX177" s="69">
        <v>0</v>
      </c>
      <c r="AY177" s="59">
        <v>0</v>
      </c>
      <c r="AZ177" s="59">
        <v>0</v>
      </c>
      <c r="BA177" s="59">
        <v>0</v>
      </c>
      <c r="BB177" s="59">
        <v>0</v>
      </c>
      <c r="BC177" s="59">
        <v>0</v>
      </c>
      <c r="BD177" s="59">
        <v>0</v>
      </c>
      <c r="BE177" s="151"/>
      <c r="BF177" s="57"/>
    </row>
    <row r="178" spans="2:58" ht="14.25" x14ac:dyDescent="0.25">
      <c r="B178" s="37"/>
      <c r="C178" s="37"/>
      <c r="D178" s="37"/>
      <c r="E178" s="37"/>
      <c r="M178" s="154"/>
      <c r="N178" s="70"/>
      <c r="O178" s="70"/>
      <c r="P178" s="109"/>
      <c r="AO178" s="153"/>
      <c r="AP178" s="59" t="s">
        <v>140</v>
      </c>
      <c r="AQ178" s="59">
        <v>0</v>
      </c>
      <c r="AR178" s="59">
        <v>0</v>
      </c>
      <c r="AS178" s="59">
        <v>0</v>
      </c>
      <c r="AT178" s="59">
        <v>0</v>
      </c>
      <c r="AU178" s="59">
        <v>0</v>
      </c>
      <c r="AV178" s="59">
        <v>0</v>
      </c>
      <c r="AW178" s="59">
        <v>0</v>
      </c>
      <c r="AX178" s="69">
        <v>0</v>
      </c>
      <c r="AY178" s="59">
        <v>0</v>
      </c>
      <c r="AZ178" s="59">
        <v>0</v>
      </c>
      <c r="BA178" s="59">
        <v>0</v>
      </c>
      <c r="BB178" s="59">
        <v>0</v>
      </c>
      <c r="BC178" s="59">
        <v>0</v>
      </c>
      <c r="BD178" s="59">
        <v>0</v>
      </c>
      <c r="BE178" s="151"/>
      <c r="BF178" s="57"/>
    </row>
    <row r="179" spans="2:58" ht="14.25" x14ac:dyDescent="0.25">
      <c r="B179" s="37"/>
      <c r="C179" s="37"/>
      <c r="D179" s="37"/>
      <c r="E179" s="37"/>
      <c r="M179" s="154"/>
      <c r="N179" s="70"/>
      <c r="O179" s="70"/>
      <c r="Q179" s="37" t="s">
        <v>255</v>
      </c>
      <c r="R179" s="37" t="s">
        <v>249</v>
      </c>
      <c r="AO179" s="153"/>
      <c r="AP179" s="59" t="s">
        <v>109</v>
      </c>
      <c r="AQ179" s="59" t="s">
        <v>132</v>
      </c>
      <c r="AR179" s="59" t="s">
        <v>132</v>
      </c>
      <c r="AS179" s="59" t="s">
        <v>132</v>
      </c>
      <c r="AT179" s="59" t="s">
        <v>132</v>
      </c>
      <c r="AU179" s="59" t="s">
        <v>132</v>
      </c>
      <c r="AV179" s="59" t="s">
        <v>132</v>
      </c>
      <c r="AW179" s="59" t="s">
        <v>132</v>
      </c>
      <c r="AX179" s="69" t="s">
        <v>132</v>
      </c>
      <c r="AY179" s="59" t="s">
        <v>132</v>
      </c>
      <c r="AZ179" s="59" t="s">
        <v>132</v>
      </c>
      <c r="BA179" s="59" t="s">
        <v>132</v>
      </c>
      <c r="BB179" s="59" t="s">
        <v>132</v>
      </c>
      <c r="BC179" s="59" t="s">
        <v>132</v>
      </c>
      <c r="BD179" s="59" t="s">
        <v>132</v>
      </c>
      <c r="BE179" s="151"/>
      <c r="BF179" s="57"/>
    </row>
    <row r="180" spans="2:58" ht="14.25" x14ac:dyDescent="0.25">
      <c r="B180" s="37"/>
      <c r="C180" s="37"/>
      <c r="D180" s="37"/>
      <c r="E180" s="37"/>
      <c r="M180" s="154"/>
      <c r="N180" s="70"/>
      <c r="O180" s="70"/>
      <c r="Q180" s="37" t="s">
        <v>256</v>
      </c>
      <c r="R180" s="37"/>
      <c r="AO180" s="153"/>
      <c r="AP180" s="59" t="s">
        <v>143</v>
      </c>
      <c r="AQ180" s="59">
        <v>0</v>
      </c>
      <c r="AR180" s="59">
        <v>0</v>
      </c>
      <c r="AS180" s="59">
        <v>0</v>
      </c>
      <c r="AT180" s="59">
        <v>0</v>
      </c>
      <c r="AU180" s="59">
        <v>0</v>
      </c>
      <c r="AV180" s="59">
        <v>0</v>
      </c>
      <c r="AW180" s="59">
        <v>0</v>
      </c>
      <c r="AX180" s="69">
        <v>0</v>
      </c>
      <c r="AY180" s="59">
        <v>0</v>
      </c>
      <c r="AZ180" s="59">
        <v>0</v>
      </c>
      <c r="BA180" s="59">
        <v>0</v>
      </c>
      <c r="BB180" s="59">
        <v>0</v>
      </c>
      <c r="BC180" s="59">
        <v>0</v>
      </c>
      <c r="BD180" s="59">
        <v>0</v>
      </c>
      <c r="BE180" s="151"/>
      <c r="BF180" s="57"/>
    </row>
    <row r="181" spans="2:58" ht="14.25" x14ac:dyDescent="0.25">
      <c r="B181" s="37"/>
      <c r="C181" s="37"/>
      <c r="D181" s="37"/>
      <c r="E181" s="37"/>
      <c r="M181" s="154"/>
      <c r="N181" s="70"/>
      <c r="O181" s="70"/>
      <c r="Q181" s="37" t="s">
        <v>257</v>
      </c>
      <c r="R181" s="37"/>
      <c r="AO181" s="153" t="s">
        <v>245</v>
      </c>
      <c r="AP181" s="59" t="s">
        <v>108</v>
      </c>
      <c r="AQ181" s="59">
        <v>0</v>
      </c>
      <c r="AR181" s="59">
        <v>0</v>
      </c>
      <c r="AS181" s="59">
        <v>0</v>
      </c>
      <c r="AT181" s="59">
        <v>0</v>
      </c>
      <c r="AU181" s="59">
        <v>0</v>
      </c>
      <c r="AV181" s="59">
        <v>0</v>
      </c>
      <c r="AW181" s="59">
        <v>0</v>
      </c>
      <c r="AX181" s="69">
        <v>0</v>
      </c>
      <c r="AY181" s="59">
        <v>0</v>
      </c>
      <c r="AZ181" s="59">
        <v>0</v>
      </c>
      <c r="BA181" s="59">
        <v>0</v>
      </c>
      <c r="BB181" s="59">
        <v>0</v>
      </c>
      <c r="BC181" s="59">
        <v>0</v>
      </c>
      <c r="BD181" s="59">
        <v>0</v>
      </c>
      <c r="BE181" s="151"/>
      <c r="BF181" s="57"/>
    </row>
    <row r="182" spans="2:58" ht="14.25" x14ac:dyDescent="0.25">
      <c r="B182" s="37"/>
      <c r="C182" s="37"/>
      <c r="D182" s="37"/>
      <c r="E182" s="37"/>
      <c r="M182" s="154"/>
      <c r="N182" s="70"/>
      <c r="O182" s="70"/>
      <c r="Q182" s="37" t="s">
        <v>258</v>
      </c>
      <c r="R182" s="37"/>
      <c r="AO182" s="153"/>
      <c r="AP182" s="59" t="s">
        <v>130</v>
      </c>
      <c r="AQ182" s="59">
        <v>0</v>
      </c>
      <c r="AR182" s="59">
        <v>0</v>
      </c>
      <c r="AS182" s="59">
        <v>0</v>
      </c>
      <c r="AT182" s="59">
        <v>0</v>
      </c>
      <c r="AU182" s="59">
        <v>0</v>
      </c>
      <c r="AV182" s="59">
        <v>0</v>
      </c>
      <c r="AW182" s="59">
        <v>0</v>
      </c>
      <c r="AX182" s="69">
        <v>0</v>
      </c>
      <c r="AY182" s="59">
        <v>0</v>
      </c>
      <c r="AZ182" s="59">
        <v>0</v>
      </c>
      <c r="BA182" s="59">
        <v>0</v>
      </c>
      <c r="BB182" s="59">
        <v>0</v>
      </c>
      <c r="BC182" s="59">
        <v>0</v>
      </c>
      <c r="BD182" s="59">
        <v>0</v>
      </c>
      <c r="BE182" s="151"/>
      <c r="BF182" s="57"/>
    </row>
    <row r="183" spans="2:58" ht="14.25" x14ac:dyDescent="0.25">
      <c r="B183" s="37"/>
      <c r="C183" s="37"/>
      <c r="D183" s="37"/>
      <c r="E183" s="37"/>
      <c r="M183" s="154"/>
      <c r="N183" s="70"/>
      <c r="O183" s="70"/>
      <c r="Q183" s="37" t="s">
        <v>259</v>
      </c>
      <c r="R183" s="37"/>
      <c r="AO183" s="153"/>
      <c r="AP183" s="59" t="s">
        <v>134</v>
      </c>
      <c r="AQ183" s="59">
        <v>0</v>
      </c>
      <c r="AR183" s="59">
        <v>0</v>
      </c>
      <c r="AS183" s="59">
        <v>0</v>
      </c>
      <c r="AT183" s="59">
        <v>0</v>
      </c>
      <c r="AU183" s="59">
        <v>0</v>
      </c>
      <c r="AV183" s="59">
        <v>0</v>
      </c>
      <c r="AW183" s="59">
        <v>0</v>
      </c>
      <c r="AX183" s="69">
        <v>0</v>
      </c>
      <c r="AY183" s="59">
        <v>0</v>
      </c>
      <c r="AZ183" s="59">
        <v>0</v>
      </c>
      <c r="BA183" s="59">
        <v>0</v>
      </c>
      <c r="BB183" s="59">
        <v>0</v>
      </c>
      <c r="BC183" s="59">
        <v>0</v>
      </c>
      <c r="BD183" s="59">
        <v>0</v>
      </c>
      <c r="BE183" s="151"/>
      <c r="BF183" s="57"/>
    </row>
    <row r="184" spans="2:58" ht="14.25" x14ac:dyDescent="0.25">
      <c r="B184" s="37"/>
      <c r="C184" s="37"/>
      <c r="D184" s="37"/>
      <c r="E184" s="37"/>
      <c r="M184" s="154"/>
      <c r="N184" s="70"/>
      <c r="O184" s="70"/>
      <c r="Q184" s="37" t="s">
        <v>260</v>
      </c>
      <c r="R184" s="37"/>
      <c r="AO184" s="153"/>
      <c r="AP184" s="59" t="s">
        <v>138</v>
      </c>
      <c r="AQ184" s="59">
        <v>0</v>
      </c>
      <c r="AR184" s="59">
        <v>0</v>
      </c>
      <c r="AS184" s="59">
        <v>0</v>
      </c>
      <c r="AT184" s="59">
        <v>0</v>
      </c>
      <c r="AU184" s="59">
        <v>0</v>
      </c>
      <c r="AV184" s="59">
        <v>0</v>
      </c>
      <c r="AW184" s="59">
        <v>0</v>
      </c>
      <c r="AX184" s="69">
        <v>0</v>
      </c>
      <c r="AY184" s="59">
        <v>0</v>
      </c>
      <c r="AZ184" s="59">
        <v>0</v>
      </c>
      <c r="BA184" s="59">
        <v>0</v>
      </c>
      <c r="BB184" s="59">
        <v>0</v>
      </c>
      <c r="BC184" s="59">
        <v>0</v>
      </c>
      <c r="BD184" s="59">
        <v>0</v>
      </c>
      <c r="BE184" s="151"/>
      <c r="BF184" s="57"/>
    </row>
    <row r="185" spans="2:58" ht="14.25" x14ac:dyDescent="0.25">
      <c r="B185" s="37"/>
      <c r="C185" s="37"/>
      <c r="D185" s="37"/>
      <c r="E185" s="37"/>
      <c r="M185" s="154"/>
      <c r="N185" s="70"/>
      <c r="O185" s="70"/>
      <c r="Q185" s="37" t="s">
        <v>261</v>
      </c>
      <c r="R185" s="37"/>
      <c r="AO185" s="153"/>
      <c r="AP185" s="59" t="s">
        <v>140</v>
      </c>
      <c r="AQ185" s="59">
        <v>0</v>
      </c>
      <c r="AR185" s="59">
        <v>0</v>
      </c>
      <c r="AS185" s="59">
        <v>0</v>
      </c>
      <c r="AT185" s="59">
        <v>0</v>
      </c>
      <c r="AU185" s="59">
        <v>0</v>
      </c>
      <c r="AV185" s="59">
        <v>0</v>
      </c>
      <c r="AW185" s="59">
        <v>0</v>
      </c>
      <c r="AX185" s="69">
        <v>0</v>
      </c>
      <c r="AY185" s="59">
        <v>0</v>
      </c>
      <c r="AZ185" s="59">
        <v>0</v>
      </c>
      <c r="BA185" s="59">
        <v>0</v>
      </c>
      <c r="BB185" s="59">
        <v>0</v>
      </c>
      <c r="BC185" s="59">
        <v>0</v>
      </c>
      <c r="BD185" s="59">
        <v>0</v>
      </c>
      <c r="BE185" s="151"/>
      <c r="BF185" s="57"/>
    </row>
    <row r="186" spans="2:58" ht="14.25" x14ac:dyDescent="0.25">
      <c r="B186" s="37"/>
      <c r="C186" s="37"/>
      <c r="D186" s="37"/>
      <c r="E186" s="37"/>
      <c r="M186" s="154"/>
      <c r="N186" s="70"/>
      <c r="O186" s="70"/>
      <c r="Q186" s="37" t="s">
        <v>262</v>
      </c>
      <c r="R186" s="37"/>
      <c r="AO186" s="153"/>
      <c r="AP186" s="59" t="s">
        <v>109</v>
      </c>
      <c r="AQ186" s="59" t="s">
        <v>132</v>
      </c>
      <c r="AR186" s="59" t="s">
        <v>132</v>
      </c>
      <c r="AS186" s="59" t="s">
        <v>132</v>
      </c>
      <c r="AT186" s="59" t="s">
        <v>132</v>
      </c>
      <c r="AU186" s="59" t="s">
        <v>132</v>
      </c>
      <c r="AV186" s="59" t="s">
        <v>132</v>
      </c>
      <c r="AW186" s="59" t="s">
        <v>132</v>
      </c>
      <c r="AX186" s="69" t="s">
        <v>132</v>
      </c>
      <c r="AY186" s="59" t="s">
        <v>132</v>
      </c>
      <c r="AZ186" s="59" t="s">
        <v>132</v>
      </c>
      <c r="BA186" s="59" t="s">
        <v>132</v>
      </c>
      <c r="BB186" s="59" t="s">
        <v>132</v>
      </c>
      <c r="BC186" s="59" t="s">
        <v>132</v>
      </c>
      <c r="BD186" s="59" t="s">
        <v>132</v>
      </c>
      <c r="BE186" s="151"/>
      <c r="BF186" s="57"/>
    </row>
    <row r="187" spans="2:58" ht="14.65" thickBot="1" x14ac:dyDescent="0.3">
      <c r="B187" s="104"/>
      <c r="C187" s="104"/>
      <c r="D187" s="104"/>
      <c r="E187" s="104"/>
      <c r="M187" s="154"/>
      <c r="N187" s="70"/>
      <c r="O187" s="70"/>
      <c r="Q187" s="37" t="s">
        <v>263</v>
      </c>
      <c r="R187" s="37"/>
      <c r="AO187" s="153"/>
      <c r="AP187" s="59" t="s">
        <v>143</v>
      </c>
      <c r="AQ187" s="59">
        <v>0</v>
      </c>
      <c r="AR187" s="59">
        <v>0</v>
      </c>
      <c r="AS187" s="59">
        <v>0</v>
      </c>
      <c r="AT187" s="59">
        <v>0</v>
      </c>
      <c r="AU187" s="59">
        <v>0</v>
      </c>
      <c r="AV187" s="59">
        <v>0</v>
      </c>
      <c r="AW187" s="59">
        <v>0</v>
      </c>
      <c r="AX187" s="69">
        <v>0</v>
      </c>
      <c r="AY187" s="59">
        <v>0</v>
      </c>
      <c r="AZ187" s="59">
        <v>0</v>
      </c>
      <c r="BA187" s="59">
        <v>0</v>
      </c>
      <c r="BB187" s="59">
        <v>0</v>
      </c>
      <c r="BC187" s="59">
        <v>0</v>
      </c>
      <c r="BD187" s="59">
        <v>0</v>
      </c>
      <c r="BE187" s="151"/>
      <c r="BF187" s="57"/>
    </row>
    <row r="188" spans="2:58" ht="14.65" thickTop="1" x14ac:dyDescent="0.25">
      <c r="B188" s="106" t="s">
        <v>264</v>
      </c>
      <c r="C188" s="106"/>
      <c r="D188" s="106"/>
      <c r="E188" s="106"/>
      <c r="M188" s="154"/>
      <c r="N188" s="70"/>
      <c r="O188" s="70"/>
      <c r="Q188" s="37" t="s">
        <v>265</v>
      </c>
      <c r="R188" s="37"/>
      <c r="AO188" s="153" t="s">
        <v>246</v>
      </c>
      <c r="AP188" s="59" t="s">
        <v>108</v>
      </c>
      <c r="AQ188" s="59">
        <v>0</v>
      </c>
      <c r="AR188" s="59">
        <v>0</v>
      </c>
      <c r="AS188" s="59">
        <v>0</v>
      </c>
      <c r="AT188" s="59">
        <v>0</v>
      </c>
      <c r="AU188" s="59">
        <v>0</v>
      </c>
      <c r="AV188" s="59">
        <v>0</v>
      </c>
      <c r="AW188" s="59">
        <v>0</v>
      </c>
      <c r="AX188" s="69">
        <v>0</v>
      </c>
      <c r="AY188" s="59">
        <v>0</v>
      </c>
      <c r="AZ188" s="59">
        <v>0</v>
      </c>
      <c r="BA188" s="59">
        <v>0</v>
      </c>
      <c r="BB188" s="59">
        <v>0</v>
      </c>
      <c r="BC188" s="59">
        <v>0</v>
      </c>
      <c r="BD188" s="59">
        <v>0</v>
      </c>
      <c r="BE188" s="151"/>
      <c r="BF188" s="57"/>
    </row>
    <row r="189" spans="2:58" ht="14.25" x14ac:dyDescent="0.25">
      <c r="Q189" s="37" t="s">
        <v>266</v>
      </c>
      <c r="R189" s="37"/>
      <c r="AO189" s="153"/>
      <c r="AP189" s="59" t="s">
        <v>130</v>
      </c>
      <c r="AQ189" s="59">
        <v>0</v>
      </c>
      <c r="AR189" s="59">
        <v>0</v>
      </c>
      <c r="AS189" s="59">
        <v>0</v>
      </c>
      <c r="AT189" s="59">
        <v>0</v>
      </c>
      <c r="AU189" s="59">
        <v>0</v>
      </c>
      <c r="AV189" s="59">
        <v>0</v>
      </c>
      <c r="AW189" s="59">
        <v>0</v>
      </c>
      <c r="AX189" s="69">
        <v>0</v>
      </c>
      <c r="AY189" s="59">
        <v>0</v>
      </c>
      <c r="AZ189" s="59">
        <v>0</v>
      </c>
      <c r="BA189" s="59">
        <v>0</v>
      </c>
      <c r="BB189" s="59">
        <v>0</v>
      </c>
      <c r="BC189" s="59">
        <v>0</v>
      </c>
      <c r="BD189" s="59">
        <v>0</v>
      </c>
      <c r="BE189" s="151"/>
      <c r="BF189" s="57"/>
    </row>
    <row r="190" spans="2:58" ht="14.25" x14ac:dyDescent="0.25">
      <c r="Q190" s="37" t="s">
        <v>267</v>
      </c>
      <c r="R190" s="37"/>
      <c r="AO190" s="153"/>
      <c r="AP190" s="59" t="s">
        <v>134</v>
      </c>
      <c r="AQ190" s="59">
        <v>0</v>
      </c>
      <c r="AR190" s="59">
        <v>0</v>
      </c>
      <c r="AS190" s="59">
        <v>0</v>
      </c>
      <c r="AT190" s="59">
        <v>0</v>
      </c>
      <c r="AU190" s="59">
        <v>0</v>
      </c>
      <c r="AV190" s="59">
        <v>0</v>
      </c>
      <c r="AW190" s="59">
        <v>0</v>
      </c>
      <c r="AX190" s="69">
        <v>0</v>
      </c>
      <c r="AY190" s="59">
        <v>0</v>
      </c>
      <c r="AZ190" s="59">
        <v>0</v>
      </c>
      <c r="BA190" s="59">
        <v>0</v>
      </c>
      <c r="BB190" s="59">
        <v>0</v>
      </c>
      <c r="BC190" s="59">
        <v>0</v>
      </c>
      <c r="BD190" s="59">
        <v>0</v>
      </c>
      <c r="BE190" s="151"/>
      <c r="BF190" s="57"/>
    </row>
    <row r="191" spans="2:58" ht="14.25" x14ac:dyDescent="0.25">
      <c r="B191" s="17" t="s">
        <v>268</v>
      </c>
      <c r="Q191" s="37" t="s">
        <v>269</v>
      </c>
      <c r="R191" s="37"/>
      <c r="AO191" s="153"/>
      <c r="AP191" s="59" t="s">
        <v>138</v>
      </c>
      <c r="AQ191" s="59">
        <v>0</v>
      </c>
      <c r="AR191" s="59">
        <v>0</v>
      </c>
      <c r="AS191" s="59">
        <v>0</v>
      </c>
      <c r="AT191" s="59">
        <v>0</v>
      </c>
      <c r="AU191" s="59">
        <v>0</v>
      </c>
      <c r="AV191" s="59">
        <v>0</v>
      </c>
      <c r="AW191" s="59">
        <v>0</v>
      </c>
      <c r="AX191" s="69">
        <v>0</v>
      </c>
      <c r="AY191" s="59">
        <v>0</v>
      </c>
      <c r="AZ191" s="59">
        <v>0</v>
      </c>
      <c r="BA191" s="59">
        <v>0</v>
      </c>
      <c r="BB191" s="59">
        <v>0</v>
      </c>
      <c r="BC191" s="59">
        <v>0</v>
      </c>
      <c r="BD191" s="59">
        <v>0</v>
      </c>
      <c r="BE191" s="151"/>
      <c r="BF191" s="57"/>
    </row>
    <row r="192" spans="2:58" ht="14.25" x14ac:dyDescent="0.25">
      <c r="B192" s="37" t="s">
        <v>270</v>
      </c>
      <c r="C192" s="37" t="s">
        <v>271</v>
      </c>
      <c r="D192" s="37" t="s">
        <v>272</v>
      </c>
      <c r="E192" s="102" t="s">
        <v>273</v>
      </c>
      <c r="Q192" s="37" t="s">
        <v>274</v>
      </c>
      <c r="R192" s="37"/>
      <c r="AO192" s="153"/>
      <c r="AP192" s="59" t="s">
        <v>140</v>
      </c>
      <c r="AQ192" s="59">
        <v>0</v>
      </c>
      <c r="AR192" s="59">
        <v>0</v>
      </c>
      <c r="AS192" s="59">
        <v>0</v>
      </c>
      <c r="AT192" s="59">
        <v>0</v>
      </c>
      <c r="AU192" s="59">
        <v>0</v>
      </c>
      <c r="AV192" s="59">
        <v>0</v>
      </c>
      <c r="AW192" s="59">
        <v>0</v>
      </c>
      <c r="AX192" s="69">
        <v>0</v>
      </c>
      <c r="AY192" s="59">
        <v>0</v>
      </c>
      <c r="AZ192" s="59">
        <v>0</v>
      </c>
      <c r="BA192" s="59">
        <v>0</v>
      </c>
      <c r="BB192" s="59">
        <v>0</v>
      </c>
      <c r="BC192" s="59">
        <v>0</v>
      </c>
      <c r="BD192" s="59">
        <v>0</v>
      </c>
      <c r="BE192" s="151"/>
      <c r="BF192" s="57"/>
    </row>
    <row r="193" spans="2:58" ht="14.25" x14ac:dyDescent="0.25">
      <c r="B193" s="37"/>
      <c r="C193" s="37"/>
      <c r="D193" s="37"/>
      <c r="E193" s="37"/>
      <c r="Q193" s="37" t="s">
        <v>275</v>
      </c>
      <c r="R193" s="37"/>
      <c r="AO193" s="153"/>
      <c r="AP193" s="59" t="s">
        <v>109</v>
      </c>
      <c r="AQ193" s="59" t="s">
        <v>132</v>
      </c>
      <c r="AR193" s="59" t="s">
        <v>132</v>
      </c>
      <c r="AS193" s="59" t="s">
        <v>132</v>
      </c>
      <c r="AT193" s="59" t="s">
        <v>132</v>
      </c>
      <c r="AU193" s="59" t="s">
        <v>132</v>
      </c>
      <c r="AV193" s="59" t="s">
        <v>132</v>
      </c>
      <c r="AW193" s="59" t="s">
        <v>132</v>
      </c>
      <c r="AX193" s="69" t="s">
        <v>132</v>
      </c>
      <c r="AY193" s="59" t="s">
        <v>132</v>
      </c>
      <c r="AZ193" s="59" t="s">
        <v>132</v>
      </c>
      <c r="BA193" s="59" t="s">
        <v>132</v>
      </c>
      <c r="BB193" s="59" t="s">
        <v>132</v>
      </c>
      <c r="BC193" s="59" t="s">
        <v>132</v>
      </c>
      <c r="BD193" s="59" t="s">
        <v>132</v>
      </c>
      <c r="BE193" s="151"/>
      <c r="BF193" s="57"/>
    </row>
    <row r="194" spans="2:58" ht="14.25" x14ac:dyDescent="0.25">
      <c r="B194" s="37"/>
      <c r="C194" s="37"/>
      <c r="D194" s="37"/>
      <c r="E194" s="37"/>
      <c r="Q194" s="37" t="s">
        <v>276</v>
      </c>
      <c r="R194" s="37"/>
      <c r="AO194" s="153"/>
      <c r="AP194" s="59" t="s">
        <v>143</v>
      </c>
      <c r="AQ194" s="59">
        <v>0</v>
      </c>
      <c r="AR194" s="59">
        <v>0</v>
      </c>
      <c r="AS194" s="59">
        <v>0</v>
      </c>
      <c r="AT194" s="59">
        <v>0</v>
      </c>
      <c r="AU194" s="59">
        <v>0</v>
      </c>
      <c r="AV194" s="59">
        <v>0</v>
      </c>
      <c r="AW194" s="59">
        <v>0</v>
      </c>
      <c r="AX194" s="69">
        <v>0</v>
      </c>
      <c r="AY194" s="59">
        <v>0</v>
      </c>
      <c r="AZ194" s="59">
        <v>0</v>
      </c>
      <c r="BA194" s="59">
        <v>0</v>
      </c>
      <c r="BB194" s="59">
        <v>0</v>
      </c>
      <c r="BC194" s="59">
        <v>0</v>
      </c>
      <c r="BD194" s="59">
        <v>0</v>
      </c>
      <c r="BE194" s="151"/>
      <c r="BF194" s="57"/>
    </row>
    <row r="195" spans="2:58" ht="14.25" x14ac:dyDescent="0.25">
      <c r="B195" s="37"/>
      <c r="C195" s="37"/>
      <c r="D195" s="37"/>
      <c r="E195" s="37"/>
      <c r="Q195" s="37" t="s">
        <v>277</v>
      </c>
      <c r="R195" s="37"/>
      <c r="AO195" s="153" t="s">
        <v>278</v>
      </c>
      <c r="AP195" s="59" t="s">
        <v>108</v>
      </c>
      <c r="AQ195" s="59">
        <v>0</v>
      </c>
      <c r="AR195" s="59">
        <v>0</v>
      </c>
      <c r="AS195" s="59">
        <v>0</v>
      </c>
      <c r="AT195" s="59">
        <v>0</v>
      </c>
      <c r="AU195" s="59">
        <v>0</v>
      </c>
      <c r="AV195" s="59">
        <v>0</v>
      </c>
      <c r="AW195" s="59">
        <v>0</v>
      </c>
      <c r="AX195" s="69">
        <v>0</v>
      </c>
      <c r="AY195" s="59">
        <v>0</v>
      </c>
      <c r="AZ195" s="59">
        <v>0</v>
      </c>
      <c r="BA195" s="59">
        <v>0</v>
      </c>
      <c r="BB195" s="59">
        <v>0</v>
      </c>
      <c r="BC195" s="59">
        <v>0</v>
      </c>
      <c r="BD195" s="59">
        <v>0</v>
      </c>
      <c r="BE195" s="151"/>
      <c r="BF195" s="57"/>
    </row>
    <row r="196" spans="2:58" ht="14.25" x14ac:dyDescent="0.25">
      <c r="B196" s="37"/>
      <c r="C196" s="37"/>
      <c r="D196" s="37"/>
      <c r="E196" s="37"/>
      <c r="Q196" s="37"/>
      <c r="R196" s="37"/>
      <c r="AO196" s="153"/>
      <c r="AP196" s="59" t="s">
        <v>130</v>
      </c>
      <c r="AQ196" s="59">
        <v>0</v>
      </c>
      <c r="AR196" s="59">
        <v>0</v>
      </c>
      <c r="AS196" s="59">
        <v>0</v>
      </c>
      <c r="AT196" s="59">
        <v>0</v>
      </c>
      <c r="AU196" s="59">
        <v>0</v>
      </c>
      <c r="AV196" s="59">
        <v>0</v>
      </c>
      <c r="AW196" s="59">
        <v>0</v>
      </c>
      <c r="AX196" s="69">
        <v>0</v>
      </c>
      <c r="AY196" s="59">
        <v>0</v>
      </c>
      <c r="AZ196" s="59">
        <v>0</v>
      </c>
      <c r="BA196" s="59">
        <v>0</v>
      </c>
      <c r="BB196" s="59">
        <v>0</v>
      </c>
      <c r="BC196" s="59">
        <v>0</v>
      </c>
      <c r="BD196" s="59">
        <v>0</v>
      </c>
      <c r="BE196" s="151"/>
      <c r="BF196" s="57"/>
    </row>
    <row r="197" spans="2:58" ht="14.25" x14ac:dyDescent="0.25">
      <c r="B197" s="37"/>
      <c r="C197" s="37"/>
      <c r="D197" s="37"/>
      <c r="E197" s="37"/>
      <c r="Q197" s="37" t="s">
        <v>279</v>
      </c>
      <c r="R197" s="37"/>
      <c r="AO197" s="153"/>
      <c r="AP197" s="59" t="s">
        <v>134</v>
      </c>
      <c r="AQ197" s="59">
        <v>0</v>
      </c>
      <c r="AR197" s="59">
        <v>0</v>
      </c>
      <c r="AS197" s="59">
        <v>0</v>
      </c>
      <c r="AT197" s="59">
        <v>0</v>
      </c>
      <c r="AU197" s="59">
        <v>0</v>
      </c>
      <c r="AV197" s="59">
        <v>0</v>
      </c>
      <c r="AW197" s="59">
        <v>0</v>
      </c>
      <c r="AX197" s="69">
        <v>0</v>
      </c>
      <c r="AY197" s="59">
        <v>0</v>
      </c>
      <c r="AZ197" s="59">
        <v>0</v>
      </c>
      <c r="BA197" s="59">
        <v>0</v>
      </c>
      <c r="BB197" s="59">
        <v>0</v>
      </c>
      <c r="BC197" s="59">
        <v>0</v>
      </c>
      <c r="BD197" s="59">
        <v>0</v>
      </c>
      <c r="BE197" s="151"/>
      <c r="BF197" s="57"/>
    </row>
    <row r="198" spans="2:58" ht="14.25" x14ac:dyDescent="0.25">
      <c r="B198" s="37"/>
      <c r="C198" s="37"/>
      <c r="D198" s="37"/>
      <c r="E198" s="37"/>
      <c r="Q198" s="37" t="s">
        <v>280</v>
      </c>
      <c r="R198" s="37"/>
      <c r="AO198" s="153"/>
      <c r="AP198" s="59" t="s">
        <v>138</v>
      </c>
      <c r="AQ198" s="59">
        <v>0</v>
      </c>
      <c r="AR198" s="59">
        <v>0</v>
      </c>
      <c r="AS198" s="59">
        <v>0</v>
      </c>
      <c r="AT198" s="59">
        <v>0</v>
      </c>
      <c r="AU198" s="59">
        <v>0</v>
      </c>
      <c r="AV198" s="59">
        <v>0</v>
      </c>
      <c r="AW198" s="59">
        <v>0</v>
      </c>
      <c r="AX198" s="69">
        <v>0</v>
      </c>
      <c r="AY198" s="59">
        <v>0</v>
      </c>
      <c r="AZ198" s="59">
        <v>0</v>
      </c>
      <c r="BA198" s="59">
        <v>0</v>
      </c>
      <c r="BB198" s="59">
        <v>0</v>
      </c>
      <c r="BC198" s="59">
        <v>0</v>
      </c>
      <c r="BD198" s="59">
        <v>0</v>
      </c>
      <c r="BE198" s="151"/>
      <c r="BF198" s="57"/>
    </row>
    <row r="199" spans="2:58" ht="14.25" x14ac:dyDescent="0.25">
      <c r="B199" s="37"/>
      <c r="C199" s="37"/>
      <c r="D199" s="37"/>
      <c r="E199" s="37"/>
      <c r="Q199" s="37"/>
      <c r="R199" s="37"/>
      <c r="AO199" s="153"/>
      <c r="AP199" s="59" t="s">
        <v>140</v>
      </c>
      <c r="AQ199" s="59">
        <v>0</v>
      </c>
      <c r="AR199" s="59">
        <v>0</v>
      </c>
      <c r="AS199" s="59">
        <v>0</v>
      </c>
      <c r="AT199" s="59">
        <v>0</v>
      </c>
      <c r="AU199" s="59">
        <v>0</v>
      </c>
      <c r="AV199" s="59">
        <v>0</v>
      </c>
      <c r="AW199" s="59">
        <v>0</v>
      </c>
      <c r="AX199" s="69">
        <v>0</v>
      </c>
      <c r="AY199" s="59">
        <v>0</v>
      </c>
      <c r="AZ199" s="59">
        <v>0</v>
      </c>
      <c r="BA199" s="59">
        <v>0</v>
      </c>
      <c r="BB199" s="59">
        <v>0</v>
      </c>
      <c r="BC199" s="59">
        <v>0</v>
      </c>
      <c r="BD199" s="59">
        <v>0</v>
      </c>
      <c r="BE199" s="151"/>
      <c r="BF199" s="57"/>
    </row>
    <row r="200" spans="2:58" ht="14.25" x14ac:dyDescent="0.25">
      <c r="B200" s="37"/>
      <c r="C200" s="37"/>
      <c r="D200" s="37"/>
      <c r="E200" s="37"/>
      <c r="Q200" s="37" t="s">
        <v>281</v>
      </c>
      <c r="R200" s="37"/>
      <c r="AO200" s="153"/>
      <c r="AP200" s="59" t="s">
        <v>109</v>
      </c>
      <c r="AQ200" s="59" t="s">
        <v>132</v>
      </c>
      <c r="AR200" s="59" t="s">
        <v>132</v>
      </c>
      <c r="AS200" s="59" t="s">
        <v>132</v>
      </c>
      <c r="AT200" s="59" t="s">
        <v>132</v>
      </c>
      <c r="AU200" s="59" t="s">
        <v>132</v>
      </c>
      <c r="AV200" s="59" t="s">
        <v>132</v>
      </c>
      <c r="AW200" s="59" t="s">
        <v>132</v>
      </c>
      <c r="AX200" s="69" t="s">
        <v>132</v>
      </c>
      <c r="AY200" s="59" t="s">
        <v>132</v>
      </c>
      <c r="AZ200" s="59" t="s">
        <v>132</v>
      </c>
      <c r="BA200" s="59" t="s">
        <v>132</v>
      </c>
      <c r="BB200" s="59" t="s">
        <v>132</v>
      </c>
      <c r="BC200" s="59" t="s">
        <v>132</v>
      </c>
      <c r="BD200" s="59" t="s">
        <v>132</v>
      </c>
      <c r="BE200" s="151"/>
      <c r="BF200" s="57"/>
    </row>
    <row r="201" spans="2:58" ht="14.25" x14ac:dyDescent="0.25">
      <c r="B201" s="37"/>
      <c r="C201" s="37"/>
      <c r="D201" s="37"/>
      <c r="E201" s="37"/>
      <c r="Q201" s="37"/>
      <c r="R201" s="37"/>
      <c r="AO201" s="153"/>
      <c r="AP201" s="59" t="s">
        <v>143</v>
      </c>
      <c r="AQ201" s="59">
        <v>0</v>
      </c>
      <c r="AR201" s="59">
        <v>0</v>
      </c>
      <c r="AS201" s="59">
        <v>0</v>
      </c>
      <c r="AT201" s="59">
        <v>0</v>
      </c>
      <c r="AU201" s="59">
        <v>0</v>
      </c>
      <c r="AV201" s="59">
        <v>0</v>
      </c>
      <c r="AW201" s="59">
        <v>0</v>
      </c>
      <c r="AX201" s="69">
        <v>0</v>
      </c>
      <c r="AY201" s="59">
        <v>0</v>
      </c>
      <c r="AZ201" s="59">
        <v>0</v>
      </c>
      <c r="BA201" s="59">
        <v>0</v>
      </c>
      <c r="BB201" s="59">
        <v>0</v>
      </c>
      <c r="BC201" s="59">
        <v>0</v>
      </c>
      <c r="BD201" s="59">
        <v>0</v>
      </c>
      <c r="BE201" s="151"/>
      <c r="BF201" s="57"/>
    </row>
    <row r="202" spans="2:58" ht="14.25" x14ac:dyDescent="0.25">
      <c r="B202" s="37"/>
      <c r="C202" s="37"/>
      <c r="D202" s="37"/>
      <c r="E202" s="37"/>
      <c r="Q202" s="37"/>
      <c r="R202" s="37"/>
      <c r="AO202" s="153" t="s">
        <v>282</v>
      </c>
      <c r="AP202" s="59" t="s">
        <v>108</v>
      </c>
      <c r="AQ202" s="59">
        <v>0</v>
      </c>
      <c r="AR202" s="59">
        <v>0</v>
      </c>
      <c r="AS202" s="59">
        <v>0</v>
      </c>
      <c r="AT202" s="59">
        <v>0</v>
      </c>
      <c r="AU202" s="59">
        <v>0</v>
      </c>
      <c r="AV202" s="59">
        <v>0</v>
      </c>
      <c r="AW202" s="59">
        <v>0</v>
      </c>
      <c r="AX202" s="69">
        <v>0</v>
      </c>
      <c r="AY202" s="59">
        <v>0</v>
      </c>
      <c r="AZ202" s="59">
        <v>0</v>
      </c>
      <c r="BA202" s="59">
        <v>0</v>
      </c>
      <c r="BB202" s="59">
        <v>0</v>
      </c>
      <c r="BC202" s="59">
        <v>0</v>
      </c>
      <c r="BD202" s="59">
        <v>0</v>
      </c>
      <c r="BE202" s="151"/>
      <c r="BF202" s="57"/>
    </row>
    <row r="203" spans="2:58" ht="14.25" x14ac:dyDescent="0.25">
      <c r="B203" s="37"/>
      <c r="C203" s="37"/>
      <c r="D203" s="37"/>
      <c r="E203" s="37"/>
      <c r="Q203" s="37"/>
      <c r="R203" s="37"/>
      <c r="AO203" s="153"/>
      <c r="AP203" s="59" t="s">
        <v>130</v>
      </c>
      <c r="AQ203" s="59">
        <v>0</v>
      </c>
      <c r="AR203" s="59">
        <v>0</v>
      </c>
      <c r="AS203" s="59">
        <v>0</v>
      </c>
      <c r="AT203" s="59">
        <v>0</v>
      </c>
      <c r="AU203" s="59">
        <v>0</v>
      </c>
      <c r="AV203" s="59">
        <v>0</v>
      </c>
      <c r="AW203" s="59">
        <v>0</v>
      </c>
      <c r="AX203" s="69">
        <v>0</v>
      </c>
      <c r="AY203" s="59">
        <v>0</v>
      </c>
      <c r="AZ203" s="59">
        <v>0</v>
      </c>
      <c r="BA203" s="59">
        <v>0</v>
      </c>
      <c r="BB203" s="59">
        <v>0</v>
      </c>
      <c r="BC203" s="59">
        <v>0</v>
      </c>
      <c r="BD203" s="59">
        <v>0</v>
      </c>
      <c r="BE203" s="151"/>
      <c r="BF203" s="57"/>
    </row>
    <row r="204" spans="2:58" ht="14.25" x14ac:dyDescent="0.25">
      <c r="B204" s="37"/>
      <c r="C204" s="37"/>
      <c r="D204" s="37"/>
      <c r="E204" s="37"/>
      <c r="Q204" s="37"/>
      <c r="R204" s="37"/>
      <c r="AO204" s="153"/>
      <c r="AP204" s="59" t="s">
        <v>134</v>
      </c>
      <c r="AQ204" s="59">
        <v>0</v>
      </c>
      <c r="AR204" s="59">
        <v>0</v>
      </c>
      <c r="AS204" s="59">
        <v>0</v>
      </c>
      <c r="AT204" s="59">
        <v>0</v>
      </c>
      <c r="AU204" s="59">
        <v>0</v>
      </c>
      <c r="AV204" s="59">
        <v>0</v>
      </c>
      <c r="AW204" s="59">
        <v>0</v>
      </c>
      <c r="AX204" s="69">
        <v>0</v>
      </c>
      <c r="AY204" s="59">
        <v>0</v>
      </c>
      <c r="AZ204" s="59">
        <v>0</v>
      </c>
      <c r="BA204" s="59">
        <v>0</v>
      </c>
      <c r="BB204" s="59">
        <v>0</v>
      </c>
      <c r="BC204" s="59">
        <v>0</v>
      </c>
      <c r="BD204" s="59">
        <v>0</v>
      </c>
      <c r="BE204" s="151"/>
      <c r="BF204" s="57"/>
    </row>
    <row r="205" spans="2:58" ht="14.25" x14ac:dyDescent="0.25">
      <c r="AO205" s="153"/>
      <c r="AP205" s="59" t="s">
        <v>138</v>
      </c>
      <c r="AQ205" s="59">
        <v>0</v>
      </c>
      <c r="AR205" s="59">
        <v>0</v>
      </c>
      <c r="AS205" s="59">
        <v>0</v>
      </c>
      <c r="AT205" s="59">
        <v>0</v>
      </c>
      <c r="AU205" s="59">
        <v>0</v>
      </c>
      <c r="AV205" s="59">
        <v>0</v>
      </c>
      <c r="AW205" s="59">
        <v>0</v>
      </c>
      <c r="AX205" s="69">
        <v>0</v>
      </c>
      <c r="AY205" s="59">
        <v>0</v>
      </c>
      <c r="AZ205" s="59">
        <v>0</v>
      </c>
      <c r="BA205" s="59">
        <v>0</v>
      </c>
      <c r="BB205" s="59">
        <v>0</v>
      </c>
      <c r="BC205" s="59">
        <v>0</v>
      </c>
      <c r="BD205" s="59">
        <v>0</v>
      </c>
      <c r="BE205" s="151"/>
      <c r="BF205" s="57"/>
    </row>
    <row r="206" spans="2:58" ht="14.25" x14ac:dyDescent="0.25">
      <c r="AO206" s="153"/>
      <c r="AP206" s="59" t="s">
        <v>140</v>
      </c>
      <c r="AQ206" s="59">
        <v>0</v>
      </c>
      <c r="AR206" s="59">
        <v>0</v>
      </c>
      <c r="AS206" s="59">
        <v>0</v>
      </c>
      <c r="AT206" s="59">
        <v>0</v>
      </c>
      <c r="AU206" s="59">
        <v>0</v>
      </c>
      <c r="AV206" s="59">
        <v>0</v>
      </c>
      <c r="AW206" s="59">
        <v>0</v>
      </c>
      <c r="AX206" s="69">
        <v>0</v>
      </c>
      <c r="AY206" s="59">
        <v>0</v>
      </c>
      <c r="AZ206" s="59">
        <v>0</v>
      </c>
      <c r="BA206" s="59">
        <v>0</v>
      </c>
      <c r="BB206" s="59">
        <v>0</v>
      </c>
      <c r="BC206" s="59">
        <v>0</v>
      </c>
      <c r="BD206" s="59">
        <v>0</v>
      </c>
      <c r="BE206" s="151"/>
      <c r="BF206" s="57"/>
    </row>
    <row r="207" spans="2:58" ht="14.25" x14ac:dyDescent="0.25">
      <c r="AO207" s="153"/>
      <c r="AP207" s="59" t="s">
        <v>109</v>
      </c>
      <c r="AQ207" s="59" t="s">
        <v>132</v>
      </c>
      <c r="AR207" s="59" t="s">
        <v>132</v>
      </c>
      <c r="AS207" s="59" t="s">
        <v>132</v>
      </c>
      <c r="AT207" s="59" t="s">
        <v>132</v>
      </c>
      <c r="AU207" s="59" t="s">
        <v>132</v>
      </c>
      <c r="AV207" s="59" t="s">
        <v>132</v>
      </c>
      <c r="AW207" s="59" t="s">
        <v>132</v>
      </c>
      <c r="AX207" s="69" t="s">
        <v>132</v>
      </c>
      <c r="AY207" s="59" t="s">
        <v>132</v>
      </c>
      <c r="AZ207" s="59" t="s">
        <v>132</v>
      </c>
      <c r="BA207" s="59" t="s">
        <v>132</v>
      </c>
      <c r="BB207" s="59" t="s">
        <v>132</v>
      </c>
      <c r="BC207" s="59" t="s">
        <v>132</v>
      </c>
      <c r="BD207" s="59" t="s">
        <v>132</v>
      </c>
      <c r="BE207" s="151"/>
      <c r="BF207" s="57"/>
    </row>
    <row r="208" spans="2:58" ht="14.25" x14ac:dyDescent="0.25">
      <c r="AO208" s="153"/>
      <c r="AP208" s="59" t="s">
        <v>143</v>
      </c>
      <c r="AQ208" s="59">
        <v>0</v>
      </c>
      <c r="AR208" s="59">
        <v>0</v>
      </c>
      <c r="AS208" s="59">
        <v>0</v>
      </c>
      <c r="AT208" s="59">
        <v>0</v>
      </c>
      <c r="AU208" s="59">
        <v>0</v>
      </c>
      <c r="AV208" s="59">
        <v>0</v>
      </c>
      <c r="AW208" s="59">
        <v>0</v>
      </c>
      <c r="AX208" s="69">
        <v>0</v>
      </c>
      <c r="AY208" s="59">
        <v>0</v>
      </c>
      <c r="AZ208" s="59">
        <v>0</v>
      </c>
      <c r="BA208" s="59">
        <v>0</v>
      </c>
      <c r="BB208" s="59">
        <v>0</v>
      </c>
      <c r="BC208" s="59">
        <v>0</v>
      </c>
      <c r="BD208" s="59">
        <v>0</v>
      </c>
      <c r="BE208" s="151"/>
      <c r="BF208" s="57"/>
    </row>
    <row r="209" spans="41:58" ht="14.25" x14ac:dyDescent="0.25"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99"/>
      <c r="BF209" s="99"/>
    </row>
  </sheetData>
  <mergeCells count="139">
    <mergeCell ref="R1:S1"/>
    <mergeCell ref="P10:Q10"/>
    <mergeCell ref="P11:Q11"/>
    <mergeCell ref="AN26:AN118"/>
    <mergeCell ref="BE26:BE208"/>
    <mergeCell ref="BH26:BH27"/>
    <mergeCell ref="AO48:AO54"/>
    <mergeCell ref="AO69:AO75"/>
    <mergeCell ref="AO83:AO89"/>
    <mergeCell ref="AO195:AO201"/>
    <mergeCell ref="AO55:AO61"/>
    <mergeCell ref="AO62:AO68"/>
    <mergeCell ref="X71:X74"/>
    <mergeCell ref="AO132:AO138"/>
    <mergeCell ref="AO202:AO208"/>
    <mergeCell ref="CH26:CH27"/>
    <mergeCell ref="CJ26:CJ55"/>
    <mergeCell ref="W27:W42"/>
    <mergeCell ref="X27:X30"/>
    <mergeCell ref="AO27:AO33"/>
    <mergeCell ref="B28:B43"/>
    <mergeCell ref="C28:C31"/>
    <mergeCell ref="H28:H34"/>
    <mergeCell ref="M28:M34"/>
    <mergeCell ref="X31:X34"/>
    <mergeCell ref="BV26:BV27"/>
    <mergeCell ref="BX26:BX27"/>
    <mergeCell ref="BZ26:BZ27"/>
    <mergeCell ref="CB26:CB27"/>
    <mergeCell ref="CD26:CD27"/>
    <mergeCell ref="CF26:CF27"/>
    <mergeCell ref="BJ26:BJ27"/>
    <mergeCell ref="BL26:BL27"/>
    <mergeCell ref="BN26:BN27"/>
    <mergeCell ref="BP26:BP27"/>
    <mergeCell ref="BR26:BR27"/>
    <mergeCell ref="BT26:BT27"/>
    <mergeCell ref="C32:C35"/>
    <mergeCell ref="AO34:AO40"/>
    <mergeCell ref="H35:H41"/>
    <mergeCell ref="M35:M41"/>
    <mergeCell ref="X35:X38"/>
    <mergeCell ref="C36:C39"/>
    <mergeCell ref="X39:X42"/>
    <mergeCell ref="C40:C43"/>
    <mergeCell ref="AO41:AO47"/>
    <mergeCell ref="H42:H48"/>
    <mergeCell ref="M42:M48"/>
    <mergeCell ref="W43:W54"/>
    <mergeCell ref="X43:X46"/>
    <mergeCell ref="B44:B55"/>
    <mergeCell ref="C44:C47"/>
    <mergeCell ref="X47:X50"/>
    <mergeCell ref="C48:C51"/>
    <mergeCell ref="H49:H55"/>
    <mergeCell ref="M49:M55"/>
    <mergeCell ref="X51:X54"/>
    <mergeCell ref="C52:C55"/>
    <mergeCell ref="W55:W66"/>
    <mergeCell ref="X55:X58"/>
    <mergeCell ref="B56:B67"/>
    <mergeCell ref="C56:C59"/>
    <mergeCell ref="M56:M62"/>
    <mergeCell ref="X59:X62"/>
    <mergeCell ref="C60:C63"/>
    <mergeCell ref="M63:M69"/>
    <mergeCell ref="X63:X66"/>
    <mergeCell ref="C64:C67"/>
    <mergeCell ref="W67:W70"/>
    <mergeCell ref="X67:X70"/>
    <mergeCell ref="B68:B71"/>
    <mergeCell ref="C68:C71"/>
    <mergeCell ref="M70:M76"/>
    <mergeCell ref="W71:W82"/>
    <mergeCell ref="B72:B83"/>
    <mergeCell ref="C72:C75"/>
    <mergeCell ref="X75:X78"/>
    <mergeCell ref="C76:C79"/>
    <mergeCell ref="AO76:AO82"/>
    <mergeCell ref="M77:M83"/>
    <mergeCell ref="X79:X82"/>
    <mergeCell ref="C80:C83"/>
    <mergeCell ref="W83:W90"/>
    <mergeCell ref="X83:X86"/>
    <mergeCell ref="B84:B91"/>
    <mergeCell ref="C84:C87"/>
    <mergeCell ref="M84:M90"/>
    <mergeCell ref="X87:X90"/>
    <mergeCell ref="C88:C91"/>
    <mergeCell ref="AO90:AO96"/>
    <mergeCell ref="M91:M97"/>
    <mergeCell ref="W91:W102"/>
    <mergeCell ref="X91:X94"/>
    <mergeCell ref="B92:B103"/>
    <mergeCell ref="C92:C95"/>
    <mergeCell ref="X95:X98"/>
    <mergeCell ref="C96:C99"/>
    <mergeCell ref="AO97:AO103"/>
    <mergeCell ref="M98:M104"/>
    <mergeCell ref="X99:X102"/>
    <mergeCell ref="C100:C103"/>
    <mergeCell ref="W103:W110"/>
    <mergeCell ref="X103:X106"/>
    <mergeCell ref="B104:B111"/>
    <mergeCell ref="C104:C107"/>
    <mergeCell ref="AO104:AO110"/>
    <mergeCell ref="M105:M111"/>
    <mergeCell ref="X107:X110"/>
    <mergeCell ref="C108:C111"/>
    <mergeCell ref="W111:W114"/>
    <mergeCell ref="X111:X114"/>
    <mergeCell ref="AO111:AO117"/>
    <mergeCell ref="B112:B115"/>
    <mergeCell ref="C112:C115"/>
    <mergeCell ref="M112:M118"/>
    <mergeCell ref="W115:X118"/>
    <mergeCell ref="B116:C119"/>
    <mergeCell ref="AO118:AO124"/>
    <mergeCell ref="M119:M125"/>
    <mergeCell ref="W119:AM119"/>
    <mergeCell ref="AO125:AO131"/>
    <mergeCell ref="M126:M132"/>
    <mergeCell ref="AO209:BD209"/>
    <mergeCell ref="M168:M174"/>
    <mergeCell ref="AO174:AO180"/>
    <mergeCell ref="M175:M181"/>
    <mergeCell ref="AO181:AO187"/>
    <mergeCell ref="M182:M188"/>
    <mergeCell ref="AO188:AO194"/>
    <mergeCell ref="M133:M139"/>
    <mergeCell ref="AO139:AO145"/>
    <mergeCell ref="M140:M146"/>
    <mergeCell ref="AO146:AO152"/>
    <mergeCell ref="M147:M153"/>
    <mergeCell ref="AO153:AO159"/>
    <mergeCell ref="M154:M160"/>
    <mergeCell ref="AO160:AO166"/>
    <mergeCell ref="M161:M167"/>
    <mergeCell ref="AO167:AO173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10" zoomScale="113" workbookViewId="0">
      <selection activeCell="G31" sqref="G31:G34"/>
    </sheetView>
  </sheetViews>
  <sheetFormatPr defaultRowHeight="12.75" x14ac:dyDescent="0.25"/>
  <cols>
    <col min="1" max="1" width="21" bestFit="1" customWidth="1"/>
    <col min="2" max="2" width="9.53125" bestFit="1" customWidth="1"/>
    <col min="4" max="4" width="14.1328125" bestFit="1" customWidth="1"/>
    <col min="6" max="6" width="11.19921875" bestFit="1" customWidth="1"/>
    <col min="8" max="8" width="15" customWidth="1"/>
    <col min="9" max="9" width="3.796875" customWidth="1"/>
    <col min="10" max="10" width="10.1328125" bestFit="1" customWidth="1"/>
    <col min="11" max="11" width="14.46484375" customWidth="1"/>
    <col min="12" max="12" width="18" customWidth="1"/>
  </cols>
  <sheetData>
    <row r="1" spans="1:13" x14ac:dyDescent="0.25">
      <c r="A1" s="166" t="s">
        <v>374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3" x14ac:dyDescent="0.2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4" spans="1:13" x14ac:dyDescent="0.25">
      <c r="A4" s="1" t="s">
        <v>314</v>
      </c>
      <c r="B4" s="1" t="s">
        <v>336</v>
      </c>
    </row>
    <row r="6" spans="1:13" ht="13.15" thickBot="1" x14ac:dyDescent="0.3">
      <c r="D6" s="167" t="s">
        <v>294</v>
      </c>
      <c r="E6" s="168"/>
      <c r="F6" s="168" t="s">
        <v>299</v>
      </c>
      <c r="G6" s="168"/>
      <c r="H6" s="169" t="s">
        <v>301</v>
      </c>
      <c r="I6" s="169"/>
      <c r="J6" s="169"/>
      <c r="K6" s="169"/>
      <c r="L6" s="128"/>
      <c r="M6" s="128"/>
    </row>
    <row r="7" spans="1:13" ht="13.15" thickBot="1" x14ac:dyDescent="0.3">
      <c r="A7" s="132" t="s">
        <v>291</v>
      </c>
      <c r="B7" s="134">
        <v>2</v>
      </c>
      <c r="D7" s="170" t="s">
        <v>300</v>
      </c>
      <c r="E7" s="171"/>
      <c r="F7" s="170" t="s">
        <v>300</v>
      </c>
      <c r="G7" s="171"/>
      <c r="H7" s="169"/>
      <c r="I7" s="168"/>
      <c r="J7" s="169"/>
      <c r="K7" s="169"/>
      <c r="L7" s="128"/>
      <c r="M7" s="128"/>
    </row>
    <row r="8" spans="1:13" ht="13.15" thickBot="1" x14ac:dyDescent="0.3">
      <c r="A8" s="132" t="s">
        <v>340</v>
      </c>
      <c r="B8" s="134">
        <v>120</v>
      </c>
      <c r="D8" s="138" t="s">
        <v>297</v>
      </c>
      <c r="E8" s="134">
        <v>0.3</v>
      </c>
      <c r="F8" s="139" t="s">
        <v>297</v>
      </c>
      <c r="G8" s="134">
        <v>0.2</v>
      </c>
      <c r="H8" s="117" t="s">
        <v>304</v>
      </c>
      <c r="I8" s="134">
        <v>10</v>
      </c>
      <c r="J8" s="117" t="s">
        <v>302</v>
      </c>
      <c r="K8" s="120">
        <f>B$7*I8</f>
        <v>20</v>
      </c>
      <c r="L8" s="13"/>
      <c r="M8" s="13"/>
    </row>
    <row r="9" spans="1:13" ht="13.15" thickBot="1" x14ac:dyDescent="0.3">
      <c r="A9" s="110" t="s">
        <v>290</v>
      </c>
      <c r="B9" s="135">
        <f>B7*B8</f>
        <v>240</v>
      </c>
      <c r="D9" s="115" t="s">
        <v>298</v>
      </c>
      <c r="E9" s="116">
        <f>B9*E8</f>
        <v>72</v>
      </c>
      <c r="F9" s="115" t="s">
        <v>311</v>
      </c>
      <c r="G9" s="116">
        <f>B9*G8</f>
        <v>48</v>
      </c>
      <c r="H9" s="118" t="s">
        <v>305</v>
      </c>
      <c r="I9" s="134">
        <v>30</v>
      </c>
      <c r="J9" s="119" t="s">
        <v>302</v>
      </c>
      <c r="K9" s="141">
        <f>B$7*I9</f>
        <v>60</v>
      </c>
      <c r="L9" s="13"/>
      <c r="M9" s="13"/>
    </row>
    <row r="10" spans="1:13" ht="13.15" thickBot="1" x14ac:dyDescent="0.3">
      <c r="A10" s="132" t="s">
        <v>292</v>
      </c>
      <c r="B10" s="134">
        <v>7500</v>
      </c>
      <c r="D10" s="112" t="s">
        <v>0</v>
      </c>
      <c r="E10" s="112"/>
      <c r="F10" s="112" t="s">
        <v>312</v>
      </c>
      <c r="G10" s="112"/>
      <c r="H10" s="118" t="s">
        <v>306</v>
      </c>
      <c r="I10" s="13" t="s">
        <v>303</v>
      </c>
      <c r="J10" s="119"/>
      <c r="K10" s="134">
        <v>30</v>
      </c>
      <c r="L10" s="13"/>
      <c r="M10" s="13"/>
    </row>
    <row r="11" spans="1:13" ht="13.15" thickBot="1" x14ac:dyDescent="0.3">
      <c r="A11" s="132" t="s">
        <v>293</v>
      </c>
      <c r="B11" s="134">
        <v>22</v>
      </c>
      <c r="D11" s="113" t="s">
        <v>296</v>
      </c>
      <c r="E11" s="113"/>
      <c r="F11" s="113" t="s">
        <v>313</v>
      </c>
      <c r="G11" s="113"/>
      <c r="H11" s="118" t="s">
        <v>285</v>
      </c>
      <c r="I11" s="134">
        <v>5</v>
      </c>
      <c r="J11" s="119" t="s">
        <v>302</v>
      </c>
      <c r="K11" s="142">
        <f>B$7*I11</f>
        <v>10</v>
      </c>
      <c r="L11" s="13"/>
      <c r="M11" s="13"/>
    </row>
    <row r="12" spans="1:13" x14ac:dyDescent="0.25">
      <c r="A12" s="110" t="s">
        <v>320</v>
      </c>
      <c r="B12" s="116">
        <f>B9*B10/60</f>
        <v>30000</v>
      </c>
      <c r="D12" s="113" t="s">
        <v>284</v>
      </c>
      <c r="E12" s="113"/>
      <c r="F12" s="113"/>
      <c r="G12" s="113"/>
      <c r="H12" s="118" t="s">
        <v>2</v>
      </c>
      <c r="I12" s="140" t="s">
        <v>317</v>
      </c>
      <c r="J12" s="119"/>
      <c r="K12" s="121"/>
      <c r="L12" s="13"/>
      <c r="M12" s="13"/>
    </row>
    <row r="13" spans="1:13" x14ac:dyDescent="0.25">
      <c r="A13" s="110" t="s">
        <v>319</v>
      </c>
      <c r="B13" s="111">
        <f>B9*B10/60*B11</f>
        <v>660000</v>
      </c>
      <c r="D13" s="113" t="s">
        <v>295</v>
      </c>
      <c r="E13" s="113"/>
      <c r="F13" s="113"/>
      <c r="G13" s="113"/>
      <c r="H13" s="118" t="s">
        <v>288</v>
      </c>
      <c r="I13" s="119" t="s">
        <v>317</v>
      </c>
      <c r="J13" s="119"/>
      <c r="K13" s="121"/>
      <c r="L13" s="13"/>
      <c r="M13" s="13"/>
    </row>
    <row r="14" spans="1:13" x14ac:dyDescent="0.25">
      <c r="D14" s="114" t="s">
        <v>287</v>
      </c>
      <c r="E14" s="114"/>
      <c r="F14" s="114"/>
      <c r="G14" s="114"/>
      <c r="H14" s="122" t="s">
        <v>286</v>
      </c>
      <c r="I14" s="123" t="s">
        <v>317</v>
      </c>
      <c r="J14" s="123"/>
      <c r="K14" s="124"/>
      <c r="L14" s="13"/>
      <c r="M14" s="13"/>
    </row>
    <row r="15" spans="1:13" x14ac:dyDescent="0.25">
      <c r="A15" s="110" t="s">
        <v>309</v>
      </c>
      <c r="B15" s="111">
        <f>B9+E9+G9+K15</f>
        <v>480</v>
      </c>
      <c r="H15" s="125" t="s">
        <v>308</v>
      </c>
      <c r="K15">
        <f>K8+K9+K10+K11</f>
        <v>120</v>
      </c>
    </row>
    <row r="16" spans="1:13" x14ac:dyDescent="0.25">
      <c r="B16" s="126">
        <f>480-B15</f>
        <v>0</v>
      </c>
    </row>
    <row r="17" spans="1:13" ht="13.15" thickBot="1" x14ac:dyDescent="0.3">
      <c r="A17" s="110" t="s">
        <v>310</v>
      </c>
      <c r="B17" s="137">
        <f>B9/B15</f>
        <v>0.5</v>
      </c>
    </row>
    <row r="18" spans="1:13" ht="13.15" thickBot="1" x14ac:dyDescent="0.3">
      <c r="A18" s="136" t="s">
        <v>315</v>
      </c>
      <c r="B18" s="134">
        <v>4</v>
      </c>
    </row>
    <row r="20" spans="1:13" x14ac:dyDescent="0.25">
      <c r="A20" t="s">
        <v>316</v>
      </c>
      <c r="B20" t="s">
        <v>337</v>
      </c>
    </row>
    <row r="22" spans="1:13" ht="13.15" thickBot="1" x14ac:dyDescent="0.3">
      <c r="D22" s="167" t="s">
        <v>294</v>
      </c>
      <c r="E22" s="168"/>
      <c r="F22" s="168" t="s">
        <v>299</v>
      </c>
      <c r="G22" s="168"/>
      <c r="H22" s="169" t="s">
        <v>301</v>
      </c>
      <c r="I22" s="169"/>
      <c r="J22" s="169"/>
      <c r="K22" s="169"/>
      <c r="L22" s="128"/>
      <c r="M22" s="128"/>
    </row>
    <row r="23" spans="1:13" ht="13.15" thickBot="1" x14ac:dyDescent="0.3">
      <c r="A23" s="132" t="s">
        <v>291</v>
      </c>
      <c r="B23" s="134">
        <v>2</v>
      </c>
      <c r="D23" s="170" t="s">
        <v>300</v>
      </c>
      <c r="E23" s="171"/>
      <c r="F23" s="170" t="s">
        <v>300</v>
      </c>
      <c r="G23" s="171"/>
      <c r="H23" s="169"/>
      <c r="I23" s="169"/>
      <c r="J23" s="169"/>
      <c r="K23" s="169"/>
      <c r="L23" s="128"/>
      <c r="M23" s="128"/>
    </row>
    <row r="24" spans="1:13" ht="13.15" thickBot="1" x14ac:dyDescent="0.3">
      <c r="A24" s="132" t="s">
        <v>340</v>
      </c>
      <c r="B24" s="134">
        <v>120</v>
      </c>
      <c r="D24" s="138" t="s">
        <v>297</v>
      </c>
      <c r="E24" s="134">
        <v>0.6</v>
      </c>
      <c r="F24" s="143" t="s">
        <v>297</v>
      </c>
      <c r="G24" s="134">
        <v>0</v>
      </c>
      <c r="H24" s="117" t="s">
        <v>304</v>
      </c>
      <c r="I24" s="10"/>
      <c r="J24" s="117" t="s">
        <v>302</v>
      </c>
      <c r="K24" s="120">
        <f>B23*I24</f>
        <v>0</v>
      </c>
      <c r="L24" s="13"/>
      <c r="M24" s="13"/>
    </row>
    <row r="25" spans="1:13" ht="13.15" thickBot="1" x14ac:dyDescent="0.3">
      <c r="A25" s="110" t="s">
        <v>290</v>
      </c>
      <c r="B25" s="135">
        <f>B23*B24</f>
        <v>240</v>
      </c>
      <c r="D25" s="115" t="s">
        <v>298</v>
      </c>
      <c r="E25" s="116">
        <f>B25*E24</f>
        <v>144</v>
      </c>
      <c r="F25" s="115" t="s">
        <v>311</v>
      </c>
      <c r="G25" s="116">
        <f>B25*G24</f>
        <v>0</v>
      </c>
      <c r="H25" s="118" t="s">
        <v>305</v>
      </c>
      <c r="I25" s="134">
        <v>30</v>
      </c>
      <c r="J25" s="119" t="s">
        <v>302</v>
      </c>
      <c r="K25" s="141">
        <f>B23*I25</f>
        <v>60</v>
      </c>
      <c r="L25" s="13"/>
      <c r="M25" s="13"/>
    </row>
    <row r="26" spans="1:13" ht="13.15" thickBot="1" x14ac:dyDescent="0.3">
      <c r="A26" s="132" t="s">
        <v>292</v>
      </c>
      <c r="B26" s="134">
        <v>10500</v>
      </c>
      <c r="D26" s="112" t="s">
        <v>0</v>
      </c>
      <c r="E26" s="112"/>
      <c r="F26" s="129" t="s">
        <v>312</v>
      </c>
      <c r="G26" s="129"/>
      <c r="H26" s="118" t="s">
        <v>306</v>
      </c>
      <c r="I26" s="13" t="s">
        <v>303</v>
      </c>
      <c r="J26" s="119"/>
      <c r="K26" s="134">
        <v>30</v>
      </c>
      <c r="L26" s="13"/>
      <c r="M26" s="13"/>
    </row>
    <row r="27" spans="1:13" ht="13.15" thickBot="1" x14ac:dyDescent="0.3">
      <c r="A27" s="132" t="s">
        <v>293</v>
      </c>
      <c r="B27" s="134">
        <v>22</v>
      </c>
      <c r="D27" s="113" t="s">
        <v>296</v>
      </c>
      <c r="E27" s="113"/>
      <c r="F27" s="113" t="s">
        <v>313</v>
      </c>
      <c r="G27" s="113"/>
      <c r="H27" s="118" t="s">
        <v>285</v>
      </c>
      <c r="I27" s="134">
        <v>5</v>
      </c>
      <c r="J27" s="119" t="s">
        <v>302</v>
      </c>
      <c r="K27" s="142">
        <f>B$23*I27</f>
        <v>10</v>
      </c>
      <c r="L27" s="13"/>
      <c r="M27" s="13"/>
    </row>
    <row r="28" spans="1:13" x14ac:dyDescent="0.25">
      <c r="A28" s="110" t="s">
        <v>320</v>
      </c>
      <c r="B28" s="116">
        <f>B25*B26/60</f>
        <v>42000</v>
      </c>
      <c r="D28" s="113" t="s">
        <v>284</v>
      </c>
      <c r="E28" s="113"/>
      <c r="F28" s="113"/>
      <c r="G28" s="113"/>
      <c r="H28" s="118" t="s">
        <v>2</v>
      </c>
      <c r="I28" s="140" t="s">
        <v>317</v>
      </c>
      <c r="J28" s="119"/>
      <c r="K28" s="121"/>
      <c r="L28" s="13"/>
      <c r="M28" s="13"/>
    </row>
    <row r="29" spans="1:13" x14ac:dyDescent="0.25">
      <c r="A29" s="110" t="s">
        <v>319</v>
      </c>
      <c r="B29" s="111">
        <f>B25*B26/60*B27</f>
        <v>924000</v>
      </c>
      <c r="D29" s="113" t="s">
        <v>295</v>
      </c>
      <c r="E29" s="113"/>
      <c r="F29" s="113"/>
      <c r="G29" s="113"/>
      <c r="H29" s="118" t="s">
        <v>288</v>
      </c>
      <c r="I29" s="119" t="s">
        <v>317</v>
      </c>
      <c r="J29" s="119"/>
      <c r="K29" s="121"/>
      <c r="L29" s="13"/>
      <c r="M29" s="13"/>
    </row>
    <row r="30" spans="1:13" x14ac:dyDescent="0.25">
      <c r="D30" s="114" t="s">
        <v>287</v>
      </c>
      <c r="E30" s="114"/>
      <c r="F30" s="114"/>
      <c r="G30" s="114"/>
      <c r="H30" s="122" t="s">
        <v>286</v>
      </c>
      <c r="I30" s="123" t="s">
        <v>317</v>
      </c>
      <c r="J30" s="123"/>
      <c r="K30" s="124"/>
      <c r="L30" s="13"/>
      <c r="M30" s="13"/>
    </row>
    <row r="31" spans="1:13" x14ac:dyDescent="0.25">
      <c r="A31" s="110" t="s">
        <v>309</v>
      </c>
      <c r="B31" s="111">
        <f>B25+E25+G25+K31</f>
        <v>484</v>
      </c>
      <c r="H31" s="125" t="s">
        <v>308</v>
      </c>
      <c r="K31">
        <f>K24+K25+K26+K27</f>
        <v>100</v>
      </c>
    </row>
    <row r="32" spans="1:13" x14ac:dyDescent="0.25">
      <c r="B32" s="126">
        <f>480-B31</f>
        <v>-4</v>
      </c>
    </row>
    <row r="33" spans="1:12" ht="13.15" thickBot="1" x14ac:dyDescent="0.3">
      <c r="A33" s="110" t="s">
        <v>310</v>
      </c>
      <c r="B33" s="137">
        <f>B25/B31</f>
        <v>0.49586776859504134</v>
      </c>
    </row>
    <row r="34" spans="1:12" ht="13.15" thickBot="1" x14ac:dyDescent="0.3">
      <c r="A34" s="136" t="s">
        <v>315</v>
      </c>
      <c r="B34" s="134">
        <v>1</v>
      </c>
    </row>
    <row r="36" spans="1:12" x14ac:dyDescent="0.25">
      <c r="D36" t="s">
        <v>307</v>
      </c>
    </row>
    <row r="37" spans="1:12" ht="13.15" thickBot="1" x14ac:dyDescent="0.3">
      <c r="A37" t="s">
        <v>318</v>
      </c>
      <c r="D37" s="144"/>
      <c r="E37" s="145" t="s">
        <v>327</v>
      </c>
      <c r="F37" s="145" t="s">
        <v>329</v>
      </c>
      <c r="G37" s="145" t="s">
        <v>335</v>
      </c>
      <c r="H37" s="144" t="s">
        <v>328</v>
      </c>
    </row>
    <row r="38" spans="1:12" ht="13.5" thickTop="1" thickBot="1" x14ac:dyDescent="0.3">
      <c r="A38" s="132" t="s">
        <v>289</v>
      </c>
      <c r="B38" s="111">
        <f>B9*B18*B27+B25*B34*B11</f>
        <v>26400</v>
      </c>
      <c r="D38" s="132" t="s">
        <v>3</v>
      </c>
      <c r="E38" s="146">
        <v>5</v>
      </c>
      <c r="F38" s="146">
        <v>60</v>
      </c>
      <c r="G38" s="146">
        <v>4</v>
      </c>
      <c r="H38" s="131">
        <f>F38*G38*E38</f>
        <v>1200</v>
      </c>
    </row>
    <row r="39" spans="1:12" ht="13.5" thickTop="1" thickBot="1" x14ac:dyDescent="0.3">
      <c r="A39" s="132" t="s">
        <v>309</v>
      </c>
      <c r="B39" s="111">
        <f>B15*B18*B27+B31*B34*B11</f>
        <v>52888</v>
      </c>
      <c r="D39" s="132" t="s">
        <v>325</v>
      </c>
      <c r="E39" s="146">
        <v>5</v>
      </c>
      <c r="F39" s="146">
        <v>480</v>
      </c>
      <c r="G39" s="146">
        <v>1</v>
      </c>
      <c r="H39" s="131">
        <f t="shared" ref="H39:H46" si="0">F39*G39*E39</f>
        <v>2400</v>
      </c>
      <c r="K39" s="132" t="s">
        <v>319</v>
      </c>
      <c r="L39" s="133" t="s">
        <v>334</v>
      </c>
    </row>
    <row r="40" spans="1:12" ht="13.5" thickTop="1" thickBot="1" x14ac:dyDescent="0.3">
      <c r="A40" s="132" t="s">
        <v>319</v>
      </c>
      <c r="B40" s="149">
        <f>B13*B18+B29+B34</f>
        <v>3564001</v>
      </c>
      <c r="C40" s="2" t="s">
        <v>331</v>
      </c>
      <c r="D40" s="132" t="s">
        <v>326</v>
      </c>
      <c r="E40" s="146">
        <v>5</v>
      </c>
      <c r="F40" s="146">
        <v>30</v>
      </c>
      <c r="G40" s="146">
        <v>4</v>
      </c>
      <c r="H40" s="131">
        <f t="shared" si="0"/>
        <v>600</v>
      </c>
      <c r="I40" s="2" t="s">
        <v>332</v>
      </c>
      <c r="K40" s="172">
        <f>B40-H47*B42/60</f>
        <v>2997000.8409090908</v>
      </c>
      <c r="L40" s="150">
        <v>2980000</v>
      </c>
    </row>
    <row r="41" spans="1:12" ht="13.5" thickTop="1" thickBot="1" x14ac:dyDescent="0.3">
      <c r="A41" s="132" t="s">
        <v>310</v>
      </c>
      <c r="B41" s="127">
        <f>B38/B39</f>
        <v>0.49916805324459235</v>
      </c>
      <c r="D41" s="132"/>
      <c r="E41" s="146"/>
      <c r="F41" s="146"/>
      <c r="G41" s="146"/>
      <c r="H41" s="131">
        <f t="shared" si="0"/>
        <v>0</v>
      </c>
    </row>
    <row r="42" spans="1:12" ht="13.5" thickTop="1" thickBot="1" x14ac:dyDescent="0.3">
      <c r="A42" s="130" t="s">
        <v>333</v>
      </c>
      <c r="B42" s="149">
        <f>B40/B38*60</f>
        <v>8100.0022727272726</v>
      </c>
      <c r="D42" s="132"/>
      <c r="E42" s="146"/>
      <c r="F42" s="146"/>
      <c r="G42" s="146"/>
      <c r="H42" s="131">
        <f t="shared" si="0"/>
        <v>0</v>
      </c>
      <c r="K42" s="173" t="s">
        <v>375</v>
      </c>
      <c r="L42" s="173"/>
    </row>
    <row r="43" spans="1:12" ht="13.5" thickTop="1" thickBot="1" x14ac:dyDescent="0.3">
      <c r="D43" s="132"/>
      <c r="E43" s="146"/>
      <c r="F43" s="146"/>
      <c r="G43" s="146"/>
      <c r="H43" s="131">
        <f t="shared" si="0"/>
        <v>0</v>
      </c>
      <c r="K43" s="174">
        <f>K40-L40</f>
        <v>17000.840909090824</v>
      </c>
      <c r="L43" s="174"/>
    </row>
    <row r="44" spans="1:12" ht="13.5" thickTop="1" thickBot="1" x14ac:dyDescent="0.3">
      <c r="D44" s="132"/>
      <c r="E44" s="146"/>
      <c r="F44" s="146"/>
      <c r="G44" s="146"/>
      <c r="H44" s="131">
        <f t="shared" si="0"/>
        <v>0</v>
      </c>
      <c r="K44" s="174"/>
      <c r="L44" s="174"/>
    </row>
    <row r="45" spans="1:12" ht="13.5" thickTop="1" thickBot="1" x14ac:dyDescent="0.3">
      <c r="D45" s="132"/>
      <c r="E45" s="146"/>
      <c r="F45" s="146"/>
      <c r="G45" s="146"/>
      <c r="H45" s="131">
        <f t="shared" si="0"/>
        <v>0</v>
      </c>
    </row>
    <row r="46" spans="1:12" ht="13.5" thickTop="1" thickBot="1" x14ac:dyDescent="0.3">
      <c r="D46" s="132"/>
      <c r="E46" s="146"/>
      <c r="F46" s="146"/>
      <c r="G46" s="146"/>
      <c r="H46" s="131">
        <f t="shared" si="0"/>
        <v>0</v>
      </c>
    </row>
    <row r="47" spans="1:12" ht="13.15" thickTop="1" x14ac:dyDescent="0.25">
      <c r="D47" s="110" t="s">
        <v>330</v>
      </c>
      <c r="E47" s="116"/>
      <c r="F47" s="116"/>
      <c r="G47" s="116"/>
      <c r="H47" s="111">
        <f>SUM(H38:H46)</f>
        <v>4200</v>
      </c>
    </row>
  </sheetData>
  <mergeCells count="13">
    <mergeCell ref="K42:L42"/>
    <mergeCell ref="K43:L44"/>
    <mergeCell ref="A1:K2"/>
    <mergeCell ref="D22:E22"/>
    <mergeCell ref="F22:G22"/>
    <mergeCell ref="H22:K23"/>
    <mergeCell ref="D23:E23"/>
    <mergeCell ref="F23:G23"/>
    <mergeCell ref="D6:E6"/>
    <mergeCell ref="F6:G6"/>
    <mergeCell ref="D7:E7"/>
    <mergeCell ref="F7:G7"/>
    <mergeCell ref="H6:K7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24"/>
  <sheetViews>
    <sheetView workbookViewId="0">
      <selection activeCell="B15" sqref="B15"/>
    </sheetView>
  </sheetViews>
  <sheetFormatPr defaultRowHeight="12.75" x14ac:dyDescent="0.25"/>
  <cols>
    <col min="2" max="2" width="19.73046875" bestFit="1" customWidth="1"/>
    <col min="3" max="3" width="18.265625" bestFit="1" customWidth="1"/>
    <col min="4" max="4" width="20.796875" bestFit="1" customWidth="1"/>
    <col min="5" max="5" width="23.1328125" bestFit="1" customWidth="1"/>
  </cols>
  <sheetData>
    <row r="7" spans="2:5" x14ac:dyDescent="0.25">
      <c r="B7" s="148" t="s">
        <v>341</v>
      </c>
      <c r="C7" s="148" t="s">
        <v>344</v>
      </c>
      <c r="D7" s="148" t="s">
        <v>345</v>
      </c>
      <c r="E7" s="148" t="s">
        <v>352</v>
      </c>
    </row>
    <row r="8" spans="2:5" x14ac:dyDescent="0.25">
      <c r="B8" s="147" t="s">
        <v>351</v>
      </c>
      <c r="C8" s="147" t="s">
        <v>351</v>
      </c>
      <c r="D8" s="147" t="s">
        <v>351</v>
      </c>
      <c r="E8" s="147" t="s">
        <v>351</v>
      </c>
    </row>
    <row r="9" spans="2:5" x14ac:dyDescent="0.25">
      <c r="B9" s="112" t="s">
        <v>343</v>
      </c>
      <c r="C9" s="112" t="s">
        <v>342</v>
      </c>
      <c r="D9" s="112" t="s">
        <v>346</v>
      </c>
      <c r="E9" s="112" t="s">
        <v>353</v>
      </c>
    </row>
    <row r="10" spans="2:5" x14ac:dyDescent="0.25">
      <c r="B10" s="113" t="s">
        <v>295</v>
      </c>
      <c r="C10" s="113" t="s">
        <v>367</v>
      </c>
      <c r="D10" s="113" t="s">
        <v>347</v>
      </c>
      <c r="E10" s="113" t="s">
        <v>354</v>
      </c>
    </row>
    <row r="11" spans="2:5" x14ac:dyDescent="0.25">
      <c r="B11" s="113"/>
      <c r="C11" s="113" t="s">
        <v>348</v>
      </c>
      <c r="D11" s="113" t="s">
        <v>366</v>
      </c>
      <c r="E11" s="113" t="s">
        <v>355</v>
      </c>
    </row>
    <row r="12" spans="2:5" x14ac:dyDescent="0.25">
      <c r="B12" s="113" t="s">
        <v>371</v>
      </c>
      <c r="C12" s="113" t="s">
        <v>349</v>
      </c>
      <c r="D12" s="113"/>
      <c r="E12" s="113" t="s">
        <v>358</v>
      </c>
    </row>
    <row r="13" spans="2:5" x14ac:dyDescent="0.25">
      <c r="B13" s="113" t="s">
        <v>372</v>
      </c>
      <c r="C13" s="113" t="s">
        <v>350</v>
      </c>
      <c r="D13" s="113"/>
      <c r="E13" s="113" t="s">
        <v>356</v>
      </c>
    </row>
    <row r="14" spans="2:5" x14ac:dyDescent="0.25">
      <c r="B14" s="113" t="s">
        <v>373</v>
      </c>
      <c r="C14" s="113" t="s">
        <v>368</v>
      </c>
      <c r="D14" s="113"/>
      <c r="E14" s="113" t="s">
        <v>357</v>
      </c>
    </row>
    <row r="15" spans="2:5" x14ac:dyDescent="0.25">
      <c r="B15" s="113"/>
      <c r="C15" s="113"/>
      <c r="D15" s="113"/>
      <c r="E15" s="113" t="s">
        <v>359</v>
      </c>
    </row>
    <row r="16" spans="2:5" x14ac:dyDescent="0.25">
      <c r="B16" s="113"/>
      <c r="C16" s="113"/>
      <c r="D16" s="113"/>
      <c r="E16" s="113" t="s">
        <v>365</v>
      </c>
    </row>
    <row r="17" spans="2:5" x14ac:dyDescent="0.25">
      <c r="B17" s="113"/>
      <c r="C17" s="113"/>
      <c r="D17" s="113"/>
      <c r="E17" s="113" t="s">
        <v>360</v>
      </c>
    </row>
    <row r="18" spans="2:5" x14ac:dyDescent="0.25">
      <c r="B18" s="113"/>
      <c r="C18" s="113"/>
      <c r="D18" s="113"/>
      <c r="E18" s="113" t="s">
        <v>361</v>
      </c>
    </row>
    <row r="19" spans="2:5" x14ac:dyDescent="0.25">
      <c r="B19" s="113"/>
      <c r="C19" s="113"/>
      <c r="D19" s="113"/>
      <c r="E19" s="113" t="s">
        <v>369</v>
      </c>
    </row>
    <row r="20" spans="2:5" x14ac:dyDescent="0.25">
      <c r="B20" s="113"/>
      <c r="C20" s="113"/>
      <c r="D20" s="113"/>
      <c r="E20" s="113" t="s">
        <v>362</v>
      </c>
    </row>
    <row r="21" spans="2:5" x14ac:dyDescent="0.25">
      <c r="B21" s="113"/>
      <c r="C21" s="113"/>
      <c r="D21" s="113"/>
      <c r="E21" s="113" t="s">
        <v>363</v>
      </c>
    </row>
    <row r="22" spans="2:5" x14ac:dyDescent="0.25">
      <c r="B22" s="113"/>
      <c r="C22" s="113"/>
      <c r="D22" s="113"/>
      <c r="E22" s="113" t="s">
        <v>364</v>
      </c>
    </row>
    <row r="23" spans="2:5" x14ac:dyDescent="0.25">
      <c r="B23" s="113"/>
      <c r="C23" s="113"/>
      <c r="D23" s="113"/>
      <c r="E23" s="113" t="s">
        <v>284</v>
      </c>
    </row>
    <row r="24" spans="2:5" x14ac:dyDescent="0.25">
      <c r="B24" s="114"/>
      <c r="C24" s="114"/>
      <c r="D24" s="114"/>
      <c r="E24" s="114" t="s">
        <v>370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目次</vt:lpstr>
      <vt:lpstr>マネジメントストラクチャー</vt:lpstr>
      <vt:lpstr>一日は結構タイト</vt:lpstr>
      <vt:lpstr>作業が無い時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2021-01-06T06:06:33Z</dcterms:modified>
</cp:coreProperties>
</file>